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capgemini.sharepoint.com/sites/ANCT_numriqueresponsable/Shared Documents/General/8. Vague 1-2023/2. Pilotage/3. Ajouts pas à pas V2/V2 outils/Démarche adaptée petite CT/Etape 3 Réaliser le diagnostic/"/>
    </mc:Choice>
  </mc:AlternateContent>
  <xr:revisionPtr revIDLastSave="4536" documentId="8_{91DBA481-439B-4DBC-B4EB-6541D70CCAF2}" xr6:coauthVersionLast="47" xr6:coauthVersionMax="47" xr10:uidLastSave="{F8ADAEE2-BB6A-4052-AFE7-C7196BD9A669}"/>
  <bookViews>
    <workbookView xWindow="22932" yWindow="-108" windowWidth="30936" windowHeight="16776" tabRatio="705" firstSheet="1" activeTab="1" xr2:uid="{00000000-000D-0000-FFFF-FFFF00000000}"/>
  </bookViews>
  <sheets>
    <sheet name="00. Modifications_V2" sheetId="27" state="hidden" r:id="rId1"/>
    <sheet name="0. Mode d'emploi" sheetId="20" r:id="rId2"/>
    <sheet name="1. Questionnaire d'entretien " sheetId="11" r:id="rId3"/>
    <sheet name="2. Note de maturité" sheetId="24" r:id="rId4"/>
    <sheet name="3. Glossaire" sheetId="23" r:id="rId5"/>
    <sheet name="Validation des données" sheetId="26" state="hidden" r:id="rId6"/>
  </sheets>
  <definedNames>
    <definedName name="_xlnm._FilterDatabase" localSheetId="2" hidden="1">'1. Questionnaire d''entretien '!$A$3:$U$127</definedName>
    <definedName name="_xlnm._FilterDatabase" localSheetId="3" hidden="1">'2. Note de maturité'!$B$1:$I$196</definedName>
    <definedName name="_xlnm._FilterDatabase" localSheetId="4" hidden="1">'3. Glossaire'!$A$1:$B$1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4" l="1" a="1"/>
  <c r="H5" i="24"/>
  <c r="H6" i="24" a="1"/>
  <c r="H6" i="24"/>
  <c r="H7" i="24" a="1"/>
  <c r="H7" i="24"/>
  <c r="H8" i="24" a="1"/>
  <c r="H8" i="24"/>
  <c r="H9" i="24" a="1"/>
  <c r="H9" i="24"/>
  <c r="H10" i="24" a="1"/>
  <c r="H10" i="24" s="1"/>
  <c r="H11" i="24" a="1"/>
  <c r="H11" i="24"/>
  <c r="H12" i="24" a="1"/>
  <c r="H12" i="24"/>
  <c r="H13" i="24" a="1"/>
  <c r="H13" i="24"/>
  <c r="H14" i="24" a="1"/>
  <c r="H14" i="24" s="1"/>
  <c r="H15" i="24" a="1"/>
  <c r="H15" i="24"/>
  <c r="H16" i="24" a="1"/>
  <c r="H16" i="24"/>
  <c r="H17" i="24" a="1"/>
  <c r="H17" i="24"/>
  <c r="H18" i="24" a="1"/>
  <c r="H18" i="24" s="1"/>
  <c r="H19" i="24" a="1"/>
  <c r="H19" i="24"/>
  <c r="H20" i="24" a="1"/>
  <c r="H20" i="24"/>
  <c r="H21" i="24" a="1"/>
  <c r="H21" i="24"/>
  <c r="H22" i="24" a="1"/>
  <c r="H22" i="24" s="1"/>
  <c r="H23" i="24" a="1"/>
  <c r="H23" i="24"/>
  <c r="H24" i="24" a="1"/>
  <c r="H24" i="24"/>
  <c r="H25" i="24" a="1"/>
  <c r="H25" i="24"/>
  <c r="H26" i="24" a="1"/>
  <c r="H26" i="24" s="1"/>
  <c r="H27" i="24" a="1"/>
  <c r="H27" i="24"/>
  <c r="H28" i="24" a="1"/>
  <c r="H28" i="24"/>
  <c r="H29" i="24" a="1"/>
  <c r="H29" i="24"/>
  <c r="H30" i="24" a="1"/>
  <c r="H30" i="24" s="1"/>
  <c r="H31" i="24" a="1"/>
  <c r="H31" i="24"/>
  <c r="H32" i="24" a="1"/>
  <c r="H32" i="24"/>
  <c r="H33" i="24" a="1"/>
  <c r="H33" i="24"/>
  <c r="H34" i="24" a="1"/>
  <c r="H34" i="24" s="1"/>
  <c r="H35" i="24" a="1"/>
  <c r="H35" i="24"/>
  <c r="H36" i="24" a="1"/>
  <c r="H36" i="24"/>
  <c r="H37" i="24" a="1"/>
  <c r="H37" i="24"/>
  <c r="H38" i="24" a="1"/>
  <c r="H38" i="24" s="1"/>
  <c r="H39" i="24" a="1"/>
  <c r="H39" i="24"/>
  <c r="H40" i="24" a="1"/>
  <c r="H40" i="24"/>
  <c r="H41" i="24" a="1"/>
  <c r="H41" i="24"/>
  <c r="H42" i="24" a="1"/>
  <c r="H42" i="24" s="1"/>
  <c r="H43" i="24" a="1"/>
  <c r="H43" i="24"/>
  <c r="H44" i="24" a="1"/>
  <c r="H44" i="24"/>
  <c r="H45" i="24" a="1"/>
  <c r="H45" i="24"/>
  <c r="H46" i="24" a="1"/>
  <c r="H46" i="24" s="1"/>
  <c r="H47" i="24" a="1"/>
  <c r="H47" i="24"/>
  <c r="H48" i="24" a="1"/>
  <c r="H48" i="24"/>
  <c r="H49" i="24" a="1"/>
  <c r="H49" i="24"/>
  <c r="H50" i="24" a="1"/>
  <c r="H50" i="24" s="1"/>
  <c r="H51" i="24" a="1"/>
  <c r="H51" i="24"/>
  <c r="H52" i="24" a="1"/>
  <c r="H52" i="24"/>
  <c r="H53" i="24" a="1"/>
  <c r="H53" i="24"/>
  <c r="H54" i="24" a="1"/>
  <c r="H54" i="24" s="1"/>
  <c r="H55" i="24" a="1"/>
  <c r="H55" i="24"/>
  <c r="H56" i="24" a="1"/>
  <c r="H56" i="24"/>
  <c r="H57" i="24" a="1"/>
  <c r="H57" i="24"/>
  <c r="H58" i="24" a="1"/>
  <c r="H58" i="24" s="1"/>
  <c r="H59" i="24" a="1"/>
  <c r="H59" i="24"/>
  <c r="H60" i="24" a="1"/>
  <c r="H60" i="24"/>
  <c r="H61" i="24" a="1"/>
  <c r="H61" i="24"/>
  <c r="H62" i="24" a="1"/>
  <c r="H62" i="24" s="1"/>
  <c r="H63" i="24" a="1"/>
  <c r="H63" i="24"/>
  <c r="H64" i="24" a="1"/>
  <c r="H64" i="24"/>
  <c r="H65" i="24" a="1"/>
  <c r="H65" i="24"/>
  <c r="H66" i="24" a="1"/>
  <c r="H66" i="24" s="1"/>
  <c r="H67" i="24" a="1"/>
  <c r="H67" i="24"/>
  <c r="H68" i="24" a="1"/>
  <c r="H68" i="24"/>
  <c r="H69" i="24" a="1"/>
  <c r="H69" i="24"/>
  <c r="H70" i="24" a="1"/>
  <c r="H70" i="24" s="1"/>
  <c r="H71" i="24" a="1"/>
  <c r="H71" i="24"/>
  <c r="H72" i="24" a="1"/>
  <c r="H72" i="24"/>
  <c r="H73" i="24" a="1"/>
  <c r="H73" i="24"/>
  <c r="H74" i="24" a="1"/>
  <c r="H74" i="24" s="1"/>
  <c r="H75" i="24" a="1"/>
  <c r="H75" i="24"/>
  <c r="H76" i="24" a="1"/>
  <c r="H76" i="24"/>
  <c r="H77" i="24" a="1"/>
  <c r="H77" i="24"/>
  <c r="H78" i="24" a="1"/>
  <c r="H78" i="24" s="1"/>
  <c r="H79" i="24" a="1"/>
  <c r="H79" i="24"/>
  <c r="H80" i="24" a="1"/>
  <c r="H80" i="24"/>
  <c r="H81" i="24" a="1"/>
  <c r="H81" i="24"/>
  <c r="H82" i="24" a="1"/>
  <c r="H82" i="24" s="1"/>
  <c r="H83" i="24" a="1"/>
  <c r="H83" i="24"/>
  <c r="H84" i="24" a="1"/>
  <c r="H84" i="24"/>
  <c r="H85" i="24" a="1"/>
  <c r="H85" i="24"/>
  <c r="H86" i="24" a="1"/>
  <c r="H86" i="24" s="1"/>
  <c r="H87" i="24" a="1"/>
  <c r="H87" i="24"/>
  <c r="H88" i="24" a="1"/>
  <c r="H88" i="24"/>
  <c r="H89" i="24" a="1"/>
  <c r="H89" i="24"/>
  <c r="H90" i="24" a="1"/>
  <c r="H90" i="24" s="1"/>
  <c r="H91" i="24" a="1"/>
  <c r="H91" i="24"/>
  <c r="H92" i="24" a="1"/>
  <c r="H92" i="24" s="1"/>
  <c r="H93" i="24" a="1"/>
  <c r="H93" i="24"/>
  <c r="H94" i="24" a="1"/>
  <c r="H94" i="24" s="1"/>
  <c r="H95" i="24" a="1"/>
  <c r="H95" i="24"/>
  <c r="H96" i="24" a="1"/>
  <c r="H96" i="24"/>
  <c r="H97" i="24" a="1"/>
  <c r="H97" i="24"/>
  <c r="H98" i="24" a="1"/>
  <c r="H98" i="24" s="1"/>
  <c r="H99" i="24" a="1"/>
  <c r="H99" i="24"/>
  <c r="H100" i="24" a="1"/>
  <c r="H100" i="24"/>
  <c r="H101" i="24" a="1"/>
  <c r="H101" i="24"/>
  <c r="H102" i="24" a="1"/>
  <c r="H102" i="24" s="1"/>
  <c r="H103" i="24" a="1"/>
  <c r="H103" i="24"/>
  <c r="H104" i="24" a="1"/>
  <c r="H104" i="24"/>
  <c r="H105" i="24" a="1"/>
  <c r="H105" i="24" s="1"/>
  <c r="H106" i="24" a="1"/>
  <c r="H106" i="24" s="1"/>
  <c r="H107" i="24" a="1"/>
  <c r="H107" i="24"/>
  <c r="H108" i="24" a="1"/>
  <c r="H108" i="24"/>
  <c r="H109" i="24" a="1"/>
  <c r="H109" i="24" s="1"/>
  <c r="H110" i="24" a="1"/>
  <c r="H110" i="24" s="1"/>
  <c r="H111" i="24" a="1"/>
  <c r="H111" i="24"/>
  <c r="H112" i="24" a="1"/>
  <c r="H112" i="24"/>
  <c r="H113" i="24" a="1"/>
  <c r="H113" i="24" s="1"/>
  <c r="H114" i="24" a="1"/>
  <c r="H114" i="24" s="1"/>
  <c r="H115" i="24" a="1"/>
  <c r="H115" i="24"/>
  <c r="H116" i="24" a="1"/>
  <c r="H116" i="24"/>
  <c r="H117" i="24" a="1"/>
  <c r="H117" i="24" s="1"/>
  <c r="H118" i="24" a="1"/>
  <c r="H118" i="24" s="1"/>
  <c r="H119" i="24" a="1"/>
  <c r="H119" i="24"/>
  <c r="H120" i="24" a="1"/>
  <c r="H120" i="24"/>
  <c r="H121" i="24" a="1"/>
  <c r="H121" i="24" s="1"/>
  <c r="H122" i="24" a="1"/>
  <c r="H122" i="24" s="1"/>
  <c r="H123" i="24" a="1"/>
  <c r="H123" i="24"/>
  <c r="H124" i="24" a="1"/>
  <c r="H124" i="24"/>
  <c r="H125" i="24" a="1"/>
  <c r="H125" i="24" s="1"/>
  <c r="H126" i="24" a="1"/>
  <c r="H126" i="24" s="1"/>
  <c r="H127" i="24" a="1"/>
  <c r="H127" i="24"/>
  <c r="H128" i="24" a="1"/>
  <c r="H128" i="24"/>
  <c r="H129" i="24" a="1"/>
  <c r="H129" i="24" s="1"/>
  <c r="H130" i="24" a="1"/>
  <c r="H130" i="24" s="1"/>
  <c r="H131" i="24" a="1"/>
  <c r="H131" i="24" s="1"/>
  <c r="H132" i="24" a="1"/>
  <c r="H132" i="24"/>
  <c r="H133" i="24" a="1"/>
  <c r="H133" i="24" s="1"/>
  <c r="H134" i="24" a="1"/>
  <c r="H134" i="24" s="1"/>
  <c r="H135" i="24" a="1"/>
  <c r="H135" i="24"/>
  <c r="H136" i="24" a="1"/>
  <c r="H136" i="24"/>
  <c r="H137" i="24" a="1"/>
  <c r="H137" i="24" s="1"/>
  <c r="H138" i="24" a="1"/>
  <c r="H138" i="24" s="1"/>
  <c r="H139" i="24" a="1"/>
  <c r="H139" i="24"/>
  <c r="H140" i="24" a="1"/>
  <c r="H140" i="24"/>
  <c r="H141" i="24" a="1"/>
  <c r="H141" i="24" s="1"/>
  <c r="H142" i="24" a="1"/>
  <c r="H142" i="24" s="1"/>
  <c r="H143" i="24" a="1"/>
  <c r="H143" i="24"/>
  <c r="H144" i="24" a="1"/>
  <c r="H144" i="24"/>
  <c r="H145" i="24" a="1"/>
  <c r="H145" i="24" s="1"/>
  <c r="H146" i="24" a="1"/>
  <c r="H146" i="24" s="1"/>
  <c r="H147" i="24" a="1"/>
  <c r="H147" i="24"/>
  <c r="H148" i="24" a="1"/>
  <c r="H148" i="24"/>
  <c r="H149" i="24" a="1"/>
  <c r="H149" i="24" s="1"/>
  <c r="H150" i="24" a="1"/>
  <c r="H150" i="24" s="1"/>
  <c r="H151" i="24" a="1"/>
  <c r="H151" i="24"/>
  <c r="H152" i="24" a="1"/>
  <c r="H152" i="24"/>
  <c r="H153" i="24" a="1"/>
  <c r="H153" i="24" s="1"/>
  <c r="H154" i="24" a="1"/>
  <c r="H154" i="24" s="1"/>
  <c r="H155" i="24" a="1"/>
  <c r="H155" i="24"/>
  <c r="H156" i="24" a="1"/>
  <c r="H156" i="24"/>
  <c r="H157" i="24" a="1"/>
  <c r="H157" i="24" s="1"/>
  <c r="H158" i="24" a="1"/>
  <c r="H158" i="24" s="1"/>
  <c r="H159" i="24" a="1"/>
  <c r="H159" i="24"/>
  <c r="H160" i="24" a="1"/>
  <c r="H160" i="24"/>
  <c r="H161" i="24" a="1"/>
  <c r="H161" i="24" s="1"/>
  <c r="H162" i="24" a="1"/>
  <c r="H162" i="24" s="1"/>
  <c r="H163" i="24" a="1"/>
  <c r="H163" i="24"/>
  <c r="H164" i="24" a="1"/>
  <c r="H164" i="24"/>
  <c r="H165" i="24" a="1"/>
  <c r="H165" i="24" s="1"/>
  <c r="H166" i="24" a="1"/>
  <c r="H166" i="24" s="1"/>
  <c r="H167" i="24" a="1"/>
  <c r="H167" i="24"/>
  <c r="H168" i="24" a="1"/>
  <c r="H168" i="24"/>
  <c r="H169" i="24" a="1"/>
  <c r="H169" i="24" s="1"/>
  <c r="H170" i="24" a="1"/>
  <c r="H170" i="24" s="1"/>
  <c r="H171" i="24" a="1"/>
  <c r="H171" i="24"/>
  <c r="H172" i="24" a="1"/>
  <c r="H172" i="24"/>
  <c r="H173" i="24" a="1"/>
  <c r="H173" i="24" s="1"/>
  <c r="H174" i="24" a="1"/>
  <c r="H174" i="24" s="1"/>
  <c r="H175" i="24" a="1"/>
  <c r="H175" i="24"/>
  <c r="H176" i="24" a="1"/>
  <c r="H176" i="24"/>
  <c r="H177" i="24" a="1"/>
  <c r="H177" i="24" s="1"/>
  <c r="H178" i="24" a="1"/>
  <c r="H178" i="24" s="1"/>
  <c r="H179" i="24" a="1"/>
  <c r="H179" i="24"/>
  <c r="H180" i="24" a="1"/>
  <c r="H180" i="24"/>
  <c r="H181" i="24" a="1"/>
  <c r="H181" i="24" s="1"/>
  <c r="H182" i="24" a="1"/>
  <c r="H182" i="24" s="1"/>
  <c r="H183" i="24" a="1"/>
  <c r="H183" i="24"/>
  <c r="H184" i="24" a="1"/>
  <c r="H184" i="24"/>
  <c r="H185" i="24" a="1"/>
  <c r="H185" i="24" s="1"/>
  <c r="H186" i="24" a="1"/>
  <c r="H186" i="24" s="1"/>
  <c r="H187" i="24" a="1"/>
  <c r="H187" i="24"/>
  <c r="H188" i="24" a="1"/>
  <c r="H188" i="24"/>
  <c r="H189" i="24" a="1"/>
  <c r="H189" i="24" s="1"/>
  <c r="H190" i="24" a="1"/>
  <c r="H190" i="24" s="1"/>
  <c r="H191" i="24" a="1"/>
  <c r="H191" i="24"/>
  <c r="H192" i="24" a="1"/>
  <c r="H192" i="24"/>
  <c r="H193" i="24" a="1"/>
  <c r="H193" i="24" s="1"/>
  <c r="H194" i="24" a="1"/>
  <c r="H194" i="24" s="1"/>
  <c r="H195" i="24" a="1"/>
  <c r="H195" i="24"/>
  <c r="H196" i="24" a="1"/>
  <c r="H196" i="24"/>
  <c r="H4" i="24" a="1"/>
  <c r="H4" i="24"/>
  <c r="G5" i="24"/>
  <c r="G6" i="24"/>
  <c r="G7" i="24"/>
  <c r="G8" i="24"/>
  <c r="G9" i="24"/>
  <c r="G10" i="24"/>
  <c r="G11" i="24"/>
  <c r="G12" i="24"/>
  <c r="G13" i="24"/>
  <c r="G14" i="24"/>
  <c r="G15" i="24"/>
  <c r="G16" i="24"/>
  <c r="G17" i="24"/>
  <c r="G18" i="24"/>
  <c r="G19" i="24"/>
  <c r="G20" i="24"/>
  <c r="G21" i="24"/>
  <c r="G22" i="24"/>
  <c r="G23" i="24"/>
  <c r="G24" i="24"/>
  <c r="G25" i="24"/>
  <c r="G26" i="24"/>
  <c r="G27" i="24"/>
  <c r="G28" i="24"/>
  <c r="G29" i="24"/>
  <c r="G30" i="24"/>
  <c r="G31" i="24"/>
  <c r="G32" i="24"/>
  <c r="G33" i="24"/>
  <c r="G34" i="24"/>
  <c r="G35" i="24"/>
  <c r="G36" i="24"/>
  <c r="G37" i="24"/>
  <c r="G38" i="24"/>
  <c r="G39" i="24"/>
  <c r="G40" i="24"/>
  <c r="G41" i="24"/>
  <c r="G42" i="24"/>
  <c r="G43" i="24"/>
  <c r="G44" i="24"/>
  <c r="G45" i="24"/>
  <c r="G46" i="24"/>
  <c r="G47" i="24"/>
  <c r="G48" i="24"/>
  <c r="G49" i="24"/>
  <c r="G50" i="24"/>
  <c r="G51" i="24"/>
  <c r="G52" i="24"/>
  <c r="G53" i="24"/>
  <c r="G54" i="24"/>
  <c r="G55" i="24"/>
  <c r="G56" i="24"/>
  <c r="G57" i="24"/>
  <c r="G58" i="24"/>
  <c r="G59" i="24"/>
  <c r="G60" i="24"/>
  <c r="G61" i="24"/>
  <c r="G62" i="24"/>
  <c r="G63" i="24"/>
  <c r="G64" i="24"/>
  <c r="G65" i="24"/>
  <c r="G66" i="24"/>
  <c r="G67" i="24"/>
  <c r="G68" i="24"/>
  <c r="G69" i="24"/>
  <c r="G70" i="24"/>
  <c r="G71" i="24"/>
  <c r="G72" i="24"/>
  <c r="G73" i="24"/>
  <c r="G74" i="24"/>
  <c r="G75" i="24"/>
  <c r="G76" i="24"/>
  <c r="G77" i="24"/>
  <c r="G78" i="24"/>
  <c r="G79" i="24"/>
  <c r="G80" i="24"/>
  <c r="G81" i="24"/>
  <c r="G82" i="24"/>
  <c r="G83" i="24"/>
  <c r="G84" i="24"/>
  <c r="G85" i="24"/>
  <c r="G86" i="24"/>
  <c r="G87" i="24"/>
  <c r="G88" i="24"/>
  <c r="G89" i="24"/>
  <c r="G90" i="24"/>
  <c r="G91" i="24"/>
  <c r="G92" i="24"/>
  <c r="G93" i="24"/>
  <c r="G94" i="24"/>
  <c r="G95" i="24"/>
  <c r="G96" i="24"/>
  <c r="G97" i="24"/>
  <c r="G98" i="24"/>
  <c r="G99" i="24"/>
  <c r="G100" i="24"/>
  <c r="G101" i="24"/>
  <c r="G102" i="24"/>
  <c r="G103" i="24"/>
  <c r="G104" i="24"/>
  <c r="G105" i="24"/>
  <c r="G106" i="24"/>
  <c r="G107" i="24"/>
  <c r="G108" i="24"/>
  <c r="G109" i="24"/>
  <c r="G110" i="24"/>
  <c r="G111" i="24"/>
  <c r="G112" i="24"/>
  <c r="G113" i="24"/>
  <c r="G114" i="24"/>
  <c r="G115" i="24"/>
  <c r="G116" i="24"/>
  <c r="G117" i="24"/>
  <c r="G118" i="24"/>
  <c r="G119" i="24"/>
  <c r="G120" i="24"/>
  <c r="G121" i="24"/>
  <c r="G122" i="24"/>
  <c r="G123" i="24"/>
  <c r="G124" i="24"/>
  <c r="G125" i="24"/>
  <c r="G126" i="24"/>
  <c r="G127" i="24"/>
  <c r="G128" i="24"/>
  <c r="G129" i="24"/>
  <c r="G130" i="24"/>
  <c r="G131" i="24"/>
  <c r="G132" i="24"/>
  <c r="G133" i="24"/>
  <c r="G134" i="24"/>
  <c r="G135" i="24"/>
  <c r="G136" i="24"/>
  <c r="G137" i="24"/>
  <c r="G138" i="24"/>
  <c r="G139" i="24"/>
  <c r="G140" i="24"/>
  <c r="G141" i="24"/>
  <c r="G142" i="24"/>
  <c r="G143" i="24"/>
  <c r="G144" i="24"/>
  <c r="G145" i="24"/>
  <c r="G146" i="24"/>
  <c r="G147" i="24"/>
  <c r="G148" i="24"/>
  <c r="G149" i="24"/>
  <c r="G150" i="24"/>
  <c r="G151" i="24"/>
  <c r="G152" i="24"/>
  <c r="G153" i="24"/>
  <c r="G154" i="24"/>
  <c r="G155" i="24"/>
  <c r="G156" i="24"/>
  <c r="G157" i="24"/>
  <c r="G158" i="24"/>
  <c r="G159" i="24"/>
  <c r="G160" i="24"/>
  <c r="G161" i="24"/>
  <c r="G162" i="24"/>
  <c r="G163" i="24"/>
  <c r="G164" i="24"/>
  <c r="G165" i="24"/>
  <c r="G166" i="24"/>
  <c r="G167" i="24"/>
  <c r="G168" i="24"/>
  <c r="G169" i="24"/>
  <c r="G170" i="24"/>
  <c r="G171" i="24"/>
  <c r="G172" i="24"/>
  <c r="G173" i="24"/>
  <c r="G174" i="24"/>
  <c r="G175" i="24"/>
  <c r="G176" i="24"/>
  <c r="G177" i="24"/>
  <c r="G178" i="24"/>
  <c r="G179" i="24"/>
  <c r="G180" i="24"/>
  <c r="G181" i="24"/>
  <c r="G182" i="24"/>
  <c r="G183" i="24"/>
  <c r="G184" i="24"/>
  <c r="G185" i="24"/>
  <c r="G186" i="24"/>
  <c r="G187" i="24"/>
  <c r="G188" i="24"/>
  <c r="G189" i="24"/>
  <c r="G190" i="24"/>
  <c r="G191" i="24"/>
  <c r="G192" i="24"/>
  <c r="G193" i="24"/>
  <c r="G194" i="24"/>
  <c r="G195" i="24"/>
  <c r="G196" i="24"/>
  <c r="G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102" i="24"/>
  <c r="E103" i="24"/>
  <c r="E104" i="24"/>
  <c r="E105" i="24"/>
  <c r="E106" i="24"/>
  <c r="E107" i="24"/>
  <c r="E108" i="24"/>
  <c r="E109" i="24"/>
  <c r="E110" i="24"/>
  <c r="E111" i="24"/>
  <c r="E112" i="24"/>
  <c r="E113" i="24"/>
  <c r="E114" i="24"/>
  <c r="E115" i="24"/>
  <c r="E116" i="24"/>
  <c r="E117" i="24"/>
  <c r="E118" i="24"/>
  <c r="E119" i="24"/>
  <c r="E120" i="24"/>
  <c r="E121" i="24"/>
  <c r="E122" i="24"/>
  <c r="E123" i="24"/>
  <c r="E124" i="24"/>
  <c r="E125" i="24"/>
  <c r="E126" i="24"/>
  <c r="E127" i="24"/>
  <c r="E128" i="24"/>
  <c r="E129" i="24"/>
  <c r="E130" i="24"/>
  <c r="E131" i="24"/>
  <c r="E132" i="24"/>
  <c r="E133" i="24"/>
  <c r="E134" i="24"/>
  <c r="E135" i="24"/>
  <c r="E136" i="24"/>
  <c r="E137" i="24"/>
  <c r="E138" i="24"/>
  <c r="E139" i="24"/>
  <c r="E140" i="24"/>
  <c r="E141" i="24"/>
  <c r="E142" i="24"/>
  <c r="E143" i="24"/>
  <c r="E144" i="24"/>
  <c r="E145" i="24"/>
  <c r="E146" i="24"/>
  <c r="E147" i="24"/>
  <c r="E148" i="24"/>
  <c r="E149" i="24"/>
  <c r="E150" i="24"/>
  <c r="E151" i="24"/>
  <c r="E152" i="24"/>
  <c r="E153" i="24"/>
  <c r="E154" i="24"/>
  <c r="E155" i="24"/>
  <c r="E156" i="24"/>
  <c r="E157" i="24"/>
  <c r="E158" i="24"/>
  <c r="E159" i="24"/>
  <c r="E160" i="24"/>
  <c r="E161" i="24"/>
  <c r="E162" i="24"/>
  <c r="E163" i="24"/>
  <c r="E164" i="24"/>
  <c r="E165" i="24"/>
  <c r="E166" i="24"/>
  <c r="E167" i="24"/>
  <c r="E168" i="24"/>
  <c r="E169" i="24"/>
  <c r="E170" i="24"/>
  <c r="E171" i="24"/>
  <c r="E172" i="24"/>
  <c r="E173" i="24"/>
  <c r="E174" i="24"/>
  <c r="E175" i="24"/>
  <c r="E176" i="24"/>
  <c r="E177" i="24"/>
  <c r="E178" i="24"/>
  <c r="E179" i="24"/>
  <c r="E180" i="24"/>
  <c r="E181" i="24"/>
  <c r="E182" i="24"/>
  <c r="E183" i="24"/>
  <c r="E184" i="24"/>
  <c r="E185" i="24"/>
  <c r="E186" i="24"/>
  <c r="E187" i="24"/>
  <c r="E188" i="24"/>
  <c r="E189" i="24"/>
  <c r="E190" i="24"/>
  <c r="E191" i="24"/>
  <c r="E192" i="24"/>
  <c r="E193" i="24"/>
  <c r="E194" i="24"/>
  <c r="E195" i="24"/>
  <c r="E196" i="24"/>
  <c r="E4" i="24"/>
  <c r="D5" i="24"/>
  <c r="D6" i="24"/>
  <c r="D7" i="24"/>
  <c r="D8" i="24"/>
  <c r="D9" i="24"/>
  <c r="D10" i="24"/>
  <c r="D11" i="24"/>
  <c r="D12" i="24"/>
  <c r="D13" i="24"/>
  <c r="D14" i="24"/>
  <c r="D15" i="24"/>
  <c r="D16" i="24"/>
  <c r="D17" i="24"/>
  <c r="D18" i="24"/>
  <c r="D19" i="24"/>
  <c r="D20" i="24"/>
  <c r="D21" i="24"/>
  <c r="D22" i="24"/>
  <c r="D23" i="24"/>
  <c r="D24" i="24"/>
  <c r="D25" i="24"/>
  <c r="D26" i="24"/>
  <c r="D27" i="24"/>
  <c r="D28" i="24"/>
  <c r="D29" i="24"/>
  <c r="D30" i="24"/>
  <c r="D31" i="24"/>
  <c r="D32" i="24"/>
  <c r="D33" i="24"/>
  <c r="D34" i="24"/>
  <c r="D35" i="24"/>
  <c r="D36" i="24"/>
  <c r="D37" i="24"/>
  <c r="D38" i="24"/>
  <c r="D39" i="24"/>
  <c r="D40" i="24"/>
  <c r="D41" i="24"/>
  <c r="D42" i="24"/>
  <c r="D43" i="24"/>
  <c r="D44" i="24"/>
  <c r="D45" i="24"/>
  <c r="D46" i="24"/>
  <c r="D47" i="24"/>
  <c r="D48" i="24"/>
  <c r="D49" i="24"/>
  <c r="D50" i="24"/>
  <c r="D51" i="24"/>
  <c r="D52" i="24"/>
  <c r="D53" i="24"/>
  <c r="D54" i="24"/>
  <c r="D55" i="24"/>
  <c r="D56" i="24"/>
  <c r="D57" i="24"/>
  <c r="D58" i="24"/>
  <c r="D59" i="24"/>
  <c r="D60" i="24"/>
  <c r="D61" i="24"/>
  <c r="D62" i="24"/>
  <c r="D63" i="24"/>
  <c r="D64" i="24"/>
  <c r="D65" i="24"/>
  <c r="D66" i="24"/>
  <c r="D67" i="24"/>
  <c r="D68" i="24"/>
  <c r="D69" i="24"/>
  <c r="D70" i="24"/>
  <c r="D71" i="24"/>
  <c r="D72" i="24"/>
  <c r="D73" i="24"/>
  <c r="D74" i="24"/>
  <c r="D75" i="24"/>
  <c r="D76" i="24"/>
  <c r="D77" i="24"/>
  <c r="D78" i="24"/>
  <c r="D79" i="24"/>
  <c r="D80" i="24"/>
  <c r="D81" i="24"/>
  <c r="D82" i="24"/>
  <c r="D83" i="24"/>
  <c r="D84" i="24"/>
  <c r="D85" i="24"/>
  <c r="D86" i="24"/>
  <c r="D87" i="24"/>
  <c r="D88" i="24"/>
  <c r="D89" i="24"/>
  <c r="D90" i="24"/>
  <c r="D91" i="24"/>
  <c r="D92" i="24"/>
  <c r="D93" i="24"/>
  <c r="D94" i="24"/>
  <c r="D95" i="24"/>
  <c r="D96" i="24"/>
  <c r="D97" i="24"/>
  <c r="D98" i="24"/>
  <c r="D99" i="24"/>
  <c r="D100" i="24"/>
  <c r="D101" i="24"/>
  <c r="D102" i="24"/>
  <c r="D103" i="24"/>
  <c r="D104" i="24"/>
  <c r="D105" i="24"/>
  <c r="D106" i="24"/>
  <c r="D107" i="24"/>
  <c r="D108" i="24"/>
  <c r="D109" i="24"/>
  <c r="D110" i="24"/>
  <c r="D111" i="24"/>
  <c r="D112" i="24"/>
  <c r="D113" i="24"/>
  <c r="D114" i="24"/>
  <c r="D115" i="24"/>
  <c r="D116" i="24"/>
  <c r="D117" i="24"/>
  <c r="D118" i="24"/>
  <c r="D119" i="24"/>
  <c r="D120" i="24"/>
  <c r="D121" i="24"/>
  <c r="D122" i="24"/>
  <c r="D123" i="24"/>
  <c r="D124" i="24"/>
  <c r="D125" i="24"/>
  <c r="D126" i="24"/>
  <c r="D127" i="24"/>
  <c r="D128" i="24"/>
  <c r="D129" i="24"/>
  <c r="D130" i="24"/>
  <c r="D131" i="24"/>
  <c r="D132" i="24"/>
  <c r="D133" i="24"/>
  <c r="D134" i="24"/>
  <c r="D135" i="24"/>
  <c r="D136" i="24"/>
  <c r="D137" i="24"/>
  <c r="D138" i="24"/>
  <c r="D139" i="24"/>
  <c r="D140" i="24"/>
  <c r="D141" i="24"/>
  <c r="D142" i="24"/>
  <c r="D143" i="24"/>
  <c r="D144" i="24"/>
  <c r="D145" i="24"/>
  <c r="D146" i="24"/>
  <c r="D147" i="24"/>
  <c r="D148" i="24"/>
  <c r="D149" i="24"/>
  <c r="D150" i="24"/>
  <c r="D151" i="24"/>
  <c r="D152" i="24"/>
  <c r="D153" i="24"/>
  <c r="D154" i="24"/>
  <c r="D155" i="24"/>
  <c r="D156" i="24"/>
  <c r="D157" i="24"/>
  <c r="D158" i="24"/>
  <c r="D159" i="24"/>
  <c r="D160" i="24"/>
  <c r="D161" i="24"/>
  <c r="D162" i="24"/>
  <c r="D163" i="24"/>
  <c r="D164" i="24"/>
  <c r="D165" i="24"/>
  <c r="D166" i="24"/>
  <c r="D167" i="24"/>
  <c r="D168" i="24"/>
  <c r="D169" i="24"/>
  <c r="D170" i="24"/>
  <c r="D171" i="24"/>
  <c r="D172" i="24"/>
  <c r="D173" i="24"/>
  <c r="D174" i="24"/>
  <c r="D175" i="24"/>
  <c r="D176" i="24"/>
  <c r="D177" i="24"/>
  <c r="D178" i="24"/>
  <c r="D179" i="24"/>
  <c r="D180" i="24"/>
  <c r="D181" i="24"/>
  <c r="D182" i="24"/>
  <c r="D183" i="24"/>
  <c r="D184" i="24"/>
  <c r="D185" i="24"/>
  <c r="D186" i="24"/>
  <c r="D187" i="24"/>
  <c r="D188" i="24"/>
  <c r="D189" i="24"/>
  <c r="D190" i="24"/>
  <c r="D191" i="24"/>
  <c r="D192" i="24"/>
  <c r="D193" i="24"/>
  <c r="D194" i="24"/>
  <c r="D195" i="24"/>
  <c r="D196" i="24"/>
  <c r="D4" i="24"/>
  <c r="C5" i="24"/>
  <c r="C6" i="24"/>
  <c r="C7" i="24"/>
  <c r="C8" i="24"/>
  <c r="C9" i="24"/>
  <c r="C10" i="24"/>
  <c r="C11" i="24"/>
  <c r="C12" i="24"/>
  <c r="C13" i="24"/>
  <c r="C14" i="24"/>
  <c r="C15" i="24"/>
  <c r="C16" i="24"/>
  <c r="C17" i="24"/>
  <c r="C18" i="24"/>
  <c r="C19" i="24"/>
  <c r="C20" i="24"/>
  <c r="C21" i="24"/>
  <c r="C22" i="24"/>
  <c r="C23" i="24"/>
  <c r="C24" i="24"/>
  <c r="C25" i="24"/>
  <c r="C26" i="24"/>
  <c r="C27" i="24"/>
  <c r="C28" i="24"/>
  <c r="C29" i="24"/>
  <c r="C30" i="24"/>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C58" i="24"/>
  <c r="C59" i="24"/>
  <c r="C60" i="24"/>
  <c r="C61" i="24"/>
  <c r="C62" i="24"/>
  <c r="C63" i="24"/>
  <c r="C64" i="24"/>
  <c r="C65" i="24"/>
  <c r="C66" i="24"/>
  <c r="C67" i="24"/>
  <c r="C68" i="24"/>
  <c r="C69" i="24"/>
  <c r="C70" i="24"/>
  <c r="C71" i="24"/>
  <c r="C72" i="24"/>
  <c r="C73" i="24"/>
  <c r="C74" i="24"/>
  <c r="C75" i="24"/>
  <c r="C76" i="24"/>
  <c r="C77" i="24"/>
  <c r="C78" i="24"/>
  <c r="C79" i="24"/>
  <c r="C80" i="24"/>
  <c r="C81" i="24"/>
  <c r="C82" i="24"/>
  <c r="C83" i="24"/>
  <c r="C84" i="24"/>
  <c r="C85" i="24"/>
  <c r="C86" i="24"/>
  <c r="C87" i="24"/>
  <c r="C88" i="24"/>
  <c r="C89" i="24"/>
  <c r="C90" i="24"/>
  <c r="C91" i="24"/>
  <c r="C92" i="24"/>
  <c r="C93" i="24"/>
  <c r="C94" i="24"/>
  <c r="C95" i="24"/>
  <c r="C96" i="24"/>
  <c r="C97" i="24"/>
  <c r="C98" i="24"/>
  <c r="C99" i="24"/>
  <c r="C100" i="24"/>
  <c r="C101" i="24"/>
  <c r="C102" i="24"/>
  <c r="C103" i="24"/>
  <c r="C104" i="24"/>
  <c r="C105" i="24"/>
  <c r="C106" i="24"/>
  <c r="C107" i="24"/>
  <c r="C108" i="24"/>
  <c r="C109" i="24"/>
  <c r="C110" i="24"/>
  <c r="C111" i="24"/>
  <c r="C112" i="24"/>
  <c r="C113" i="24"/>
  <c r="C114" i="24"/>
  <c r="C115" i="24"/>
  <c r="C116" i="24"/>
  <c r="C117" i="24"/>
  <c r="C118" i="24"/>
  <c r="C119" i="24"/>
  <c r="C120" i="24"/>
  <c r="C121" i="24"/>
  <c r="C122" i="24"/>
  <c r="C123" i="24"/>
  <c r="C124" i="24"/>
  <c r="C125" i="24"/>
  <c r="C126" i="24"/>
  <c r="C127" i="24"/>
  <c r="C128" i="24"/>
  <c r="C129" i="24"/>
  <c r="C130" i="24"/>
  <c r="C131" i="24"/>
  <c r="C132" i="24"/>
  <c r="C133" i="24"/>
  <c r="C134" i="24"/>
  <c r="C135" i="24"/>
  <c r="C136" i="24"/>
  <c r="C137" i="24"/>
  <c r="C138" i="24"/>
  <c r="C139" i="24"/>
  <c r="C140" i="24"/>
  <c r="C141" i="24"/>
  <c r="C142" i="24"/>
  <c r="C143" i="24"/>
  <c r="C144" i="24"/>
  <c r="C145" i="24"/>
  <c r="C146" i="24"/>
  <c r="C147" i="24"/>
  <c r="C148" i="24"/>
  <c r="C149" i="24"/>
  <c r="C150" i="24"/>
  <c r="C151" i="24"/>
  <c r="C152" i="24"/>
  <c r="C153" i="24"/>
  <c r="C154" i="24"/>
  <c r="C155" i="24"/>
  <c r="C156" i="24"/>
  <c r="C157" i="24"/>
  <c r="C158" i="24"/>
  <c r="C159" i="24"/>
  <c r="C160" i="24"/>
  <c r="C161" i="24"/>
  <c r="C162" i="24"/>
  <c r="C163" i="24"/>
  <c r="C164" i="24"/>
  <c r="C165" i="24"/>
  <c r="C166" i="24"/>
  <c r="C167" i="24"/>
  <c r="C168" i="24"/>
  <c r="C169" i="24"/>
  <c r="C170" i="24"/>
  <c r="C171" i="24"/>
  <c r="C172" i="24"/>
  <c r="C173" i="24"/>
  <c r="C174" i="24"/>
  <c r="C175" i="24"/>
  <c r="C176" i="24"/>
  <c r="C177" i="24"/>
  <c r="C178" i="24"/>
  <c r="C179" i="24"/>
  <c r="C180" i="24"/>
  <c r="C181" i="24"/>
  <c r="C182" i="24"/>
  <c r="C183" i="24"/>
  <c r="C184" i="24"/>
  <c r="C185" i="24"/>
  <c r="C186" i="24"/>
  <c r="C187" i="24"/>
  <c r="C188" i="24"/>
  <c r="C189" i="24"/>
  <c r="C190" i="24"/>
  <c r="C191" i="24"/>
  <c r="C192" i="24"/>
  <c r="C193" i="24"/>
  <c r="C194" i="24"/>
  <c r="C195" i="24"/>
  <c r="C196" i="24"/>
  <c r="C4" i="24"/>
  <c r="F131" i="24" l="1"/>
  <c r="F132" i="24"/>
  <c r="F137" i="24"/>
  <c r="F147" i="24"/>
  <c r="F148" i="24"/>
  <c r="F155" i="24"/>
  <c r="F156" i="24"/>
  <c r="F172" i="24"/>
  <c r="F179" i="24"/>
  <c r="F180" i="24"/>
  <c r="F185" i="24"/>
  <c r="F195" i="24"/>
  <c r="F196" i="24"/>
  <c r="F134" i="24"/>
  <c r="F135" i="24"/>
  <c r="F136" i="24"/>
  <c r="F160" i="24"/>
  <c r="F166" i="24"/>
  <c r="F182" i="24"/>
  <c r="F183" i="24"/>
  <c r="F184" i="24"/>
  <c r="F189" i="24"/>
  <c r="F128" i="24"/>
  <c r="I128" i="24" s="1"/>
  <c r="F9" i="24"/>
  <c r="F17" i="24"/>
  <c r="F25" i="24"/>
  <c r="F33" i="24"/>
  <c r="F41" i="24"/>
  <c r="F49" i="24"/>
  <c r="F57" i="24"/>
  <c r="F65" i="24"/>
  <c r="F73" i="24"/>
  <c r="F81" i="24"/>
  <c r="F89" i="24"/>
  <c r="F97" i="24"/>
  <c r="F105" i="24"/>
  <c r="F113" i="24"/>
  <c r="F121" i="24"/>
  <c r="F129" i="24"/>
  <c r="F130" i="24"/>
  <c r="F133" i="24"/>
  <c r="F141" i="24"/>
  <c r="F142" i="24"/>
  <c r="F145" i="24"/>
  <c r="F146" i="24"/>
  <c r="F149" i="24"/>
  <c r="F153" i="24"/>
  <c r="F154" i="24"/>
  <c r="F157" i="24"/>
  <c r="F158" i="24"/>
  <c r="F159" i="24"/>
  <c r="F161" i="24"/>
  <c r="F165" i="24"/>
  <c r="F169" i="24"/>
  <c r="F171" i="24"/>
  <c r="F177" i="24"/>
  <c r="F178" i="24"/>
  <c r="F181" i="24"/>
  <c r="F190" i="24"/>
  <c r="F193" i="24"/>
  <c r="F194" i="24"/>
  <c r="F8" i="24"/>
  <c r="F16" i="24"/>
  <c r="F24" i="24"/>
  <c r="F32" i="24"/>
  <c r="F40" i="24"/>
  <c r="F48" i="24"/>
  <c r="F56" i="24"/>
  <c r="F64" i="24"/>
  <c r="F72" i="24"/>
  <c r="F80" i="24"/>
  <c r="F88" i="24"/>
  <c r="F96" i="24"/>
  <c r="F104" i="24"/>
  <c r="F112" i="24"/>
  <c r="F120" i="24"/>
  <c r="F5" i="24"/>
  <c r="F6" i="24"/>
  <c r="F7" i="24"/>
  <c r="F10" i="24"/>
  <c r="F11" i="24"/>
  <c r="F12" i="24"/>
  <c r="F13" i="24"/>
  <c r="F14" i="24"/>
  <c r="F15" i="24"/>
  <c r="F18" i="24"/>
  <c r="F19" i="24"/>
  <c r="F20" i="24"/>
  <c r="F21" i="24"/>
  <c r="F22" i="24"/>
  <c r="F23" i="24"/>
  <c r="F26" i="24"/>
  <c r="F27" i="24"/>
  <c r="F28" i="24"/>
  <c r="F29" i="24"/>
  <c r="F30" i="24"/>
  <c r="F31" i="24"/>
  <c r="F34" i="24"/>
  <c r="F35" i="24"/>
  <c r="F36" i="24"/>
  <c r="F37" i="24"/>
  <c r="F38" i="24"/>
  <c r="F39" i="24"/>
  <c r="F42" i="24"/>
  <c r="F43" i="24"/>
  <c r="F44" i="24"/>
  <c r="F45" i="24"/>
  <c r="F46" i="24"/>
  <c r="F47" i="24"/>
  <c r="F50" i="24"/>
  <c r="F51" i="24"/>
  <c r="F52" i="24"/>
  <c r="F53" i="24"/>
  <c r="F54" i="24"/>
  <c r="F55" i="24"/>
  <c r="F58" i="24"/>
  <c r="F59" i="24"/>
  <c r="F60" i="24"/>
  <c r="F61" i="24"/>
  <c r="F62" i="24"/>
  <c r="F63" i="24"/>
  <c r="F66" i="24"/>
  <c r="F67" i="24"/>
  <c r="F68" i="24"/>
  <c r="F69" i="24"/>
  <c r="F70" i="24"/>
  <c r="F71" i="24"/>
  <c r="M9" i="24" s="1"/>
  <c r="F74" i="24"/>
  <c r="F75" i="24"/>
  <c r="F76" i="24"/>
  <c r="F77" i="24"/>
  <c r="F78" i="24"/>
  <c r="F79" i="24"/>
  <c r="F82" i="24"/>
  <c r="F83" i="24"/>
  <c r="F84" i="24"/>
  <c r="F85" i="24"/>
  <c r="F86" i="24"/>
  <c r="F87" i="24"/>
  <c r="F90" i="24"/>
  <c r="F91" i="24"/>
  <c r="F92" i="24"/>
  <c r="F93" i="24"/>
  <c r="F94" i="24"/>
  <c r="F95" i="24"/>
  <c r="F98" i="24"/>
  <c r="F99" i="24"/>
  <c r="F100" i="24"/>
  <c r="F101" i="24"/>
  <c r="F102" i="24"/>
  <c r="F103" i="24"/>
  <c r="F106" i="24"/>
  <c r="F107" i="24"/>
  <c r="F108" i="24"/>
  <c r="F109" i="24"/>
  <c r="F110" i="24"/>
  <c r="F111" i="24"/>
  <c r="F114" i="24"/>
  <c r="F115" i="24"/>
  <c r="F116" i="24"/>
  <c r="F117" i="24"/>
  <c r="F118" i="24"/>
  <c r="F119" i="24"/>
  <c r="F122" i="24"/>
  <c r="F123" i="24"/>
  <c r="F124" i="24"/>
  <c r="F125" i="24"/>
  <c r="F126" i="24"/>
  <c r="F127" i="24"/>
  <c r="M8" i="24" l="1"/>
  <c r="M10" i="24"/>
  <c r="M6" i="24"/>
  <c r="F173" i="24"/>
  <c r="F170" i="24"/>
  <c r="F192" i="24"/>
  <c r="F168" i="24"/>
  <c r="F144" i="24"/>
  <c r="F191" i="24"/>
  <c r="F167" i="24"/>
  <c r="F143" i="24"/>
  <c r="F188" i="24"/>
  <c r="F164" i="24"/>
  <c r="F140" i="24"/>
  <c r="F187" i="24"/>
  <c r="F175" i="24"/>
  <c r="F163" i="24"/>
  <c r="F151" i="24"/>
  <c r="M7" i="24" s="1"/>
  <c r="F139" i="24"/>
  <c r="F176" i="24"/>
  <c r="F152" i="24"/>
  <c r="F186" i="24"/>
  <c r="F174" i="24"/>
  <c r="F162" i="24"/>
  <c r="F150" i="24"/>
  <c r="F138" i="24"/>
  <c r="M5" i="24" s="1"/>
  <c r="I173" i="24" l="1"/>
  <c r="I101" i="24"/>
  <c r="I149" i="24"/>
  <c r="I77" i="24"/>
  <c r="I125" i="24"/>
  <c r="I29" i="24"/>
  <c r="I53" i="24"/>
  <c r="I189" i="24"/>
  <c r="I69" i="24"/>
  <c r="I164" i="24"/>
  <c r="I92" i="24"/>
  <c r="I157" i="24"/>
  <c r="I85" i="24"/>
  <c r="I117" i="24"/>
  <c r="I12" i="24"/>
  <c r="I84" i="24"/>
  <c r="I44" i="24"/>
  <c r="I196" i="24"/>
  <c r="I88" i="24"/>
  <c r="I123" i="24"/>
  <c r="I99" i="24"/>
  <c r="I75" i="24"/>
  <c r="I172" i="24"/>
  <c r="I148" i="24"/>
  <c r="I124" i="24"/>
  <c r="I100" i="24"/>
  <c r="F4" i="24"/>
  <c r="M4" i="24" s="1"/>
  <c r="I134" i="24"/>
  <c r="I62" i="24"/>
  <c r="I38" i="24"/>
  <c r="I14" i="24"/>
  <c r="I179" i="24"/>
  <c r="I155" i="24"/>
  <c r="I59" i="24"/>
  <c r="I26" i="24"/>
  <c r="I185" i="24"/>
  <c r="I161" i="24"/>
  <c r="I137" i="24"/>
  <c r="I113" i="24"/>
  <c r="I97" i="24"/>
  <c r="I89" i="24"/>
  <c r="I81" i="24"/>
  <c r="I73" i="24"/>
  <c r="I33" i="24"/>
  <c r="I25" i="24"/>
  <c r="I17" i="24"/>
  <c r="I64" i="24"/>
  <c r="I56" i="24"/>
  <c r="I48" i="24"/>
  <c r="I32" i="24"/>
  <c r="I24" i="24"/>
  <c r="I16" i="24"/>
  <c r="I160" i="24"/>
  <c r="I136" i="24"/>
  <c r="I112" i="24"/>
  <c r="I104" i="24"/>
  <c r="I191" i="24"/>
  <c r="I119" i="24"/>
  <c r="I95" i="24"/>
  <c r="I87" i="24"/>
  <c r="I71" i="24"/>
  <c r="I184" i="24"/>
  <c r="I133" i="24"/>
  <c r="I129" i="24"/>
  <c r="I61" i="24"/>
  <c r="I57" i="24"/>
  <c r="I8" i="24"/>
  <c r="I195" i="24"/>
  <c r="I194" i="24"/>
  <c r="I193" i="24"/>
  <c r="I192" i="24"/>
  <c r="I188" i="24"/>
  <c r="I183" i="24"/>
  <c r="I182" i="24"/>
  <c r="I181" i="24"/>
  <c r="I180" i="24"/>
  <c r="I177" i="24"/>
  <c r="I176" i="24"/>
  <c r="I171" i="24"/>
  <c r="I170" i="24"/>
  <c r="I169" i="24"/>
  <c r="I168" i="24"/>
  <c r="I167" i="24"/>
  <c r="I165" i="24"/>
  <c r="I159" i="24"/>
  <c r="I158" i="24"/>
  <c r="I156" i="24"/>
  <c r="I153" i="24"/>
  <c r="I152" i="24"/>
  <c r="I147" i="24"/>
  <c r="I146" i="24"/>
  <c r="I145" i="24"/>
  <c r="I144" i="24"/>
  <c r="I143" i="24"/>
  <c r="I141" i="24"/>
  <c r="I140" i="24"/>
  <c r="I135" i="24"/>
  <c r="I132" i="24"/>
  <c r="I131" i="24"/>
  <c r="I122" i="24"/>
  <c r="I121" i="24"/>
  <c r="I120" i="24"/>
  <c r="I116" i="24"/>
  <c r="I111" i="24"/>
  <c r="I110" i="24"/>
  <c r="I109" i="24"/>
  <c r="I108" i="24"/>
  <c r="I107" i="24"/>
  <c r="I105" i="24"/>
  <c r="I98" i="24"/>
  <c r="I96" i="24"/>
  <c r="I93" i="24"/>
  <c r="I186" i="24"/>
  <c r="I174" i="24"/>
  <c r="I162" i="24"/>
  <c r="I150" i="24"/>
  <c r="I138" i="24"/>
  <c r="I126" i="24"/>
  <c r="I114" i="24"/>
  <c r="I102" i="24"/>
  <c r="I30" i="24"/>
  <c r="I190" i="24"/>
  <c r="I178" i="24"/>
  <c r="I166" i="24"/>
  <c r="I154" i="24"/>
  <c r="I142" i="24"/>
  <c r="I130" i="24"/>
  <c r="I118" i="24"/>
  <c r="I106" i="24"/>
  <c r="I94" i="24"/>
  <c r="I82" i="24"/>
  <c r="I58" i="24"/>
  <c r="I46" i="24"/>
  <c r="I22" i="24"/>
  <c r="I83" i="24"/>
  <c r="I187" i="24"/>
  <c r="I175" i="24"/>
  <c r="I163" i="24"/>
  <c r="I151" i="24"/>
  <c r="I139" i="24"/>
  <c r="I127" i="24"/>
  <c r="I115" i="24"/>
  <c r="I103" i="24"/>
  <c r="I79" i="24"/>
  <c r="I67" i="24"/>
  <c r="I43" i="24"/>
  <c r="I31" i="24"/>
  <c r="I91" i="24"/>
  <c r="I90" i="24"/>
  <c r="I86" i="24"/>
  <c r="I80" i="24"/>
  <c r="I78" i="24"/>
  <c r="I76" i="24"/>
  <c r="I74" i="24"/>
  <c r="I72" i="24"/>
  <c r="I70" i="24"/>
  <c r="I68" i="24"/>
  <c r="I66" i="24"/>
  <c r="I65" i="24"/>
  <c r="I63" i="24"/>
  <c r="I60" i="24"/>
  <c r="I55" i="24"/>
  <c r="I54" i="24"/>
  <c r="I52" i="24"/>
  <c r="I51" i="24"/>
  <c r="I50" i="24"/>
  <c r="I49" i="24"/>
  <c r="I47" i="24"/>
  <c r="I45" i="24"/>
  <c r="I42" i="24"/>
  <c r="I41" i="24"/>
  <c r="I40" i="24"/>
  <c r="I39" i="24"/>
  <c r="I37" i="24"/>
  <c r="I36" i="24"/>
  <c r="I35" i="24"/>
  <c r="I34" i="24"/>
  <c r="I28" i="24"/>
  <c r="I27" i="24"/>
  <c r="I23" i="24"/>
  <c r="I21" i="24"/>
  <c r="I20" i="24"/>
  <c r="I19" i="24"/>
  <c r="I18" i="24"/>
  <c r="I15" i="24"/>
  <c r="I13" i="24"/>
  <c r="I11" i="24"/>
  <c r="I10" i="24"/>
  <c r="I9" i="24"/>
  <c r="I7" i="24"/>
  <c r="I6" i="24"/>
  <c r="I5" i="24"/>
  <c r="L10" i="24" l="1"/>
  <c r="L6" i="24"/>
  <c r="L5" i="24"/>
  <c r="L7" i="24"/>
  <c r="L9" i="24"/>
  <c r="L8" i="24"/>
  <c r="I4" i="24"/>
  <c r="L4" i="24" s="1"/>
  <c r="B5" i="24"/>
  <c r="B6" i="24" s="1"/>
  <c r="B7" i="24" s="1"/>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N7" i="24" l="1"/>
  <c r="Q7" i="24" s="1"/>
  <c r="N9" i="24"/>
  <c r="Q9" i="24" s="1"/>
  <c r="N10" i="24"/>
  <c r="Q10" i="24" s="1"/>
  <c r="N4" i="24"/>
  <c r="Q4" i="24" s="1"/>
  <c r="N5" i="24"/>
  <c r="Q5" i="24" s="1"/>
  <c r="N8" i="24"/>
  <c r="Q8" i="24" s="1"/>
  <c r="N6" i="24"/>
  <c r="Q6" i="24" s="1"/>
  <c r="P15" i="24"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<sst xmlns="http://schemas.openxmlformats.org/spreadsheetml/2006/main" count="1373" uniqueCount="620">
  <si>
    <t>Eco-gestes</t>
  </si>
  <si>
    <t>Formation</t>
  </si>
  <si>
    <t>Avez-vous mis en place une stratégie de location de matériels plutôt que d'achat ?</t>
  </si>
  <si>
    <t>Faites-vous une revue de conception systématique avant le développement ?</t>
  </si>
  <si>
    <t>Quelle méthode de développement de logiciel utilisez-vous ? (Cycle en V, Scrum, Safe…)</t>
  </si>
  <si>
    <t>Si oui, quels sont les équipements concernés et les opérateurs retenus ?</t>
  </si>
  <si>
    <t>Recyclage</t>
  </si>
  <si>
    <t>Mettez-vous en place une stratégie pour entretenir les ordinateurs pour éviter qu'ils ralentissent et deviennent instables ?</t>
  </si>
  <si>
    <t>Réemploi, économie circulaire</t>
  </si>
  <si>
    <t>Equipements</t>
  </si>
  <si>
    <t>Une stratégie de gestion des données (durée de conservation et volume stocké) est-elle mise en place ?</t>
  </si>
  <si>
    <t>Si oui, comment ?</t>
  </si>
  <si>
    <t>Avez-vous mis en place la possibilité d'une utilisation avec de faibles débits (2G/3G) de vos services numériques ?</t>
  </si>
  <si>
    <t>Avez-vous mis en place la possibilité d'une utilisation hors ligne de vos services numériques ?</t>
  </si>
  <si>
    <t>Si oui, quels sont les fournisseurs retenus ?</t>
  </si>
  <si>
    <t>Empreinte environnementale du SI</t>
  </si>
  <si>
    <t>Si oui, pour quels publics et pour quels usages ?</t>
  </si>
  <si>
    <t>Mesure d'impact environnemental</t>
  </si>
  <si>
    <t>Location</t>
  </si>
  <si>
    <t>Dissociez-vous le renouvellement des unités centrales des autres équipements (écran, clavier, souris) ?</t>
  </si>
  <si>
    <t>Labels</t>
  </si>
  <si>
    <t>Si oui, avez-vous des exemples de points d'attention lors de la conception de charte graphique responsable ?</t>
  </si>
  <si>
    <t>Testez-vous vos applications web sur des anciens navigateurs ?</t>
  </si>
  <si>
    <t>Quels sont les navigateurs et versions minimum cibles ? (exemple : IE10, Firefox v57...)</t>
  </si>
  <si>
    <t>Capacité réseau et matériel</t>
  </si>
  <si>
    <t>Méthodes de conception</t>
  </si>
  <si>
    <t>Conception</t>
  </si>
  <si>
    <t>Si oui, avez-vous des exemples ?</t>
  </si>
  <si>
    <t>Quelle est la part de télétravailleurs ?</t>
  </si>
  <si>
    <t>Informez-vous vos utilisateurs sur les impacts environnementaux de l'usage de vos services numériques ?</t>
  </si>
  <si>
    <t>Une démarche d’achats responsables des équipements numériques est-elle mise en place ?</t>
  </si>
  <si>
    <t>Si oui, avez-vous des exemples de bonnes pratiques mises en place ou un projet exemplaire lié à la mise en œuvre du RGAA ?</t>
  </si>
  <si>
    <t>Mettez-vous en place la collecte séparée des déchets de cartouches / toners ?</t>
  </si>
  <si>
    <t>Désinstallez-vous régulièrement les logiciels inutilisés ?</t>
  </si>
  <si>
    <t>Intégrez-vous des clauses environnementales dans vos marchés d'achat d’équipements ?</t>
  </si>
  <si>
    <t>Quelles sont les adaptations mises en place dans le service numérique et selon les possibilités du terminal  ? (exemple : responsive image)</t>
  </si>
  <si>
    <t>Une réduction volontaire du poids des pages web est-elle mise en place ?</t>
  </si>
  <si>
    <t>Une réduction volontaire du nombre de médias (images, vidéos) est-elle mise en place ?</t>
  </si>
  <si>
    <t>Faites-vous reprendre vos DEEE par un éco-organisme ?</t>
  </si>
  <si>
    <t>Avez-vous directement ou indirectement des moyens d'agir sur ces acteurs ?</t>
  </si>
  <si>
    <t>Mettez-vous en place des campagnes de communication aux gestes clés d'une utilisation éco-responsable du numérique ?</t>
  </si>
  <si>
    <t>Avez-vous instauré une politique d'extinction du parc numérique sur des heures hors activité ?</t>
  </si>
  <si>
    <t>Rationalisez-vous l’usage de la messagerie, par exemple, en limitant le stockage serveur ?</t>
  </si>
  <si>
    <t>Avez-vous mis en place un dispositif pour réduire le volume de données transportées via le mail notamment ?</t>
  </si>
  <si>
    <t>Avez-vous mis en place un système de partage de document ?</t>
  </si>
  <si>
    <t>Si oui, lequel ?</t>
  </si>
  <si>
    <t>Si oui, précisez les critères sociaux retenus ?</t>
  </si>
  <si>
    <t>Si oui, quel opérateur et quelle offre sont retenus ?</t>
  </si>
  <si>
    <t>Si oui, laquelle ?</t>
  </si>
  <si>
    <t>Mettez-vous en œuvre des bonnes pratiques de conception de services numériques ?</t>
  </si>
  <si>
    <t>Si vous en avez la responsabilité, concevez-vous une charte graphique responsable ?</t>
  </si>
  <si>
    <t>Quels outils utilisez-vous pour mesurer la performance environnementale d'un service numérique (application ou site web) ?</t>
  </si>
  <si>
    <t>Pouvez-vous décrire un exemple ?</t>
  </si>
  <si>
    <t>Faites-vous la mise à jour des équipements plutôt que de les remplacer ?</t>
  </si>
  <si>
    <t>Faites-vous la remise en état pour réemploi plutôt que le recyclage ?</t>
  </si>
  <si>
    <t>Faites-vous la remise en état du matériel fonctionnel via un prestataire ?</t>
  </si>
  <si>
    <t>Plus précisément, mettez-vous en place une démarche de réemploi des téléphones / smartphones ?</t>
  </si>
  <si>
    <t>Avez-vous des fournisseurs qui proposent des copieurs reconditionnés ?</t>
  </si>
  <si>
    <t>Si oui, quels référentiels ou bonnes pratiques utilisez-vous ?</t>
  </si>
  <si>
    <t xml:space="preserve">Si oui, comment ? </t>
  </si>
  <si>
    <t>Si vous évaluez l'empreinte environnemental de votre SI, avez-vous une stratégie de mesure basée sur une ACV (analyse du cycle de vie) ?</t>
  </si>
  <si>
    <t>Si oui, précisez le contenu de cette stratégie avec ACV ?</t>
  </si>
  <si>
    <t>Achat d'équipements</t>
  </si>
  <si>
    <t>Avez-vous besoin d'un chef de produit, expert accessibilité, designer UX ou chercheur usager ?</t>
  </si>
  <si>
    <t>Evaluez-vous les émissions directes de GES (ou SCOPE 1) ? Émissions directes provenant des installations fixes ou mobiles situées à l’intérieur du périmètre organisationnel.</t>
  </si>
  <si>
    <t>Evaluez-vous les émissions à énergie indirectes (ou SCOPE 2) ? Émissions indirectes associées à la production d’électricité, de chaleur ou de vapeur importée pour les activités de l’organisation.</t>
  </si>
  <si>
    <t>Communiquez-vous auprès de vos fournisseurs sur l’importance de la prise en compte des clauses environnementales et sociales dans votre phase de sourcing ?</t>
  </si>
  <si>
    <t>Votre organisation a t-elle mis en place le télétravail hors crise sanitaire ?</t>
  </si>
  <si>
    <t>Quelles difficultés avez-vous eu au sujet du télétravail ? (organisation du travail, matériel, sécurité, logiciels, réseau...)</t>
  </si>
  <si>
    <t>En cas d'application d'une stratégie "AVEC", quelle stratégie avez-vous mis en place pour la faire accepter par les agents ?</t>
  </si>
  <si>
    <t>Intégrez-vous des clauses environnementales et sociales dans vos appels d’offres de services et prestations intellectuelles ?</t>
  </si>
  <si>
    <t>Avez-vous recours aux plateformes de dons ?</t>
  </si>
  <si>
    <t>Grille d'entretien</t>
  </si>
  <si>
    <t>Grille de notation</t>
  </si>
  <si>
    <t>Question</t>
  </si>
  <si>
    <t>Des initiatives indépendantes/non coordonnées ont été lancées au sein de la DSI seulement</t>
  </si>
  <si>
    <t>Plusieurs initiatives existent et une démarche globale est en cours de définition/lancement</t>
  </si>
  <si>
    <t>Une démarche stratégique globale a été lancée et a atteint de premiers objectifs</t>
  </si>
  <si>
    <t>N'est pas intégrée</t>
  </si>
  <si>
    <t>Une fonction DSI</t>
  </si>
  <si>
    <t xml:space="preserve">Une fonction "Transition écologique" attachée au DGS </t>
  </si>
  <si>
    <t>Une fonction transverse rattachée au DGS</t>
  </si>
  <si>
    <t>Non</t>
  </si>
  <si>
    <t>Oui</t>
  </si>
  <si>
    <t>Oui, en interne de son service</t>
  </si>
  <si>
    <t>Oui, en interne de sa direction</t>
  </si>
  <si>
    <t>Oui, en transverse sur l'ensemble de la collectivité</t>
  </si>
  <si>
    <t>Des objectifs spécifiques sont définis mais ils ne sont pas suivis</t>
  </si>
  <si>
    <t>Des objectifs spécifiques sont définis et suivis dans le cadre d'une démarche RSE centrale</t>
  </si>
  <si>
    <t xml:space="preserve">Oui, partiellement (inclus dans les objectifs et la stratégie de l'organisation, mais pas détaillé dans la partie comptabilité) </t>
  </si>
  <si>
    <t xml:space="preserve">Oui, en grande partie (inclus dans les objectifs et la stratégie de de l'organisation et partiellement inclus dans la partie comptabilité) </t>
  </si>
  <si>
    <t xml:space="preserve">Oui ils sont totalement inclus dans les rapports annuels (ils font intégralement partie des bilans financiers consolidés, ils sont définis dans les objectifs de l'organisation et ils ont leur propre partie dans le rapport annuel de l'organisation) </t>
  </si>
  <si>
    <t>&lt;10%</t>
  </si>
  <si>
    <t>&gt;70%</t>
  </si>
  <si>
    <t>Personne n'est en charge</t>
  </si>
  <si>
    <t>Stratégie NR</t>
  </si>
  <si>
    <t>Une veille est réalisée ponctuellement selon les besoins</t>
  </si>
  <si>
    <t>Une veille est réalisée en continu et est régulièrement transformée en actions concrètes</t>
  </si>
  <si>
    <t>Thématique</t>
  </si>
  <si>
    <t>Org. Interne</t>
  </si>
  <si>
    <t>Information</t>
  </si>
  <si>
    <t>Des agents sont en charge de réaliser cette veille régulièrement</t>
  </si>
  <si>
    <t>Des prestataires potentiels ont déjà été identifiés</t>
  </si>
  <si>
    <t>Des discussions ont été engagées avec des prestataires potentiels</t>
  </si>
  <si>
    <t>Des prestataires ont déjà été sollicités pour accompagner la collectivité</t>
  </si>
  <si>
    <t>Sources</t>
  </si>
  <si>
    <t>AVEC/BYOD</t>
  </si>
  <si>
    <t>La collectivité applique principalement la réglementation</t>
  </si>
  <si>
    <t>La collectivité participe à des démarches exploratoires sur certains leviers</t>
  </si>
  <si>
    <t>La collectivité expérimente des leviers et fait figure de précurseur</t>
  </si>
  <si>
    <t xml:space="preserve">Pourriez-vous fournir des exemples de mesures/projets/initiatives mis en place concernant le Numérique responsable ? </t>
  </si>
  <si>
    <t xml:space="preserve">Quelle serait la principale raison qui vous motiverait à inclure des principes Numérique responsable au sein de la collectivité ? </t>
  </si>
  <si>
    <t>Aucune raison particulière</t>
  </si>
  <si>
    <t>Une fois</t>
  </si>
  <si>
    <t>Suivi régulier</t>
  </si>
  <si>
    <t>Quels référentiels ou base de données environnementaux utilisez-vous pour faire cette évaluation ?</t>
  </si>
  <si>
    <t>Non, mais connu</t>
  </si>
  <si>
    <t>Oui, utilisé</t>
  </si>
  <si>
    <t xml:space="preserve">Avez-vous réalisé un bilan carbone ? </t>
  </si>
  <si>
    <t>Oui, mais incomplet et non suivi d'actions</t>
  </si>
  <si>
    <t>Oui, régulièrement et inséré dans une stratégie de la CT</t>
  </si>
  <si>
    <t>La consommation électrique est pilotée</t>
  </si>
  <si>
    <t>Plusieurs indicateurs sont en place (consommation électrique, taux d'utilisation…)</t>
  </si>
  <si>
    <t>Oui, mais que pour certains services</t>
  </si>
  <si>
    <t xml:space="preserve">Oui, la pratique est généralisée </t>
  </si>
  <si>
    <t>Comment gérez-vous la fin de vie de vos équipements ?</t>
  </si>
  <si>
    <t>Les équipements en fin de vie sont jetés et remplacés quand ils ne sont plus assez performants</t>
  </si>
  <si>
    <t>Les équipements en fin de vie sont vendus/donnés pour être remis en circulation</t>
  </si>
  <si>
    <t>Ponctuellement</t>
  </si>
  <si>
    <t>1 ou 2 principaux</t>
  </si>
  <si>
    <t>Les principaux</t>
  </si>
  <si>
    <t>Tous</t>
  </si>
  <si>
    <t>Non, c'est un projet</t>
  </si>
  <si>
    <t>Oui, mais sur des actions isolées</t>
  </si>
  <si>
    <t>Oui, avec une stratégie globale</t>
  </si>
  <si>
    <t>Territoire</t>
  </si>
  <si>
    <t>Oui, mais sans l'utiliser</t>
  </si>
  <si>
    <t>Non, mais entendu parlé</t>
  </si>
  <si>
    <t>Information agents</t>
  </si>
  <si>
    <t>Ils ne sont pas au courant</t>
  </si>
  <si>
    <t>Ils en sont informés mais ne sauraient pas en parler</t>
  </si>
  <si>
    <t>Une majorité des agents saurait présenter quelques initiatives / engagements</t>
  </si>
  <si>
    <t>Les agents sauraient chacun présenter quelques initiatives / engagements de manière détaillée</t>
  </si>
  <si>
    <t>Selon vous qui sont les acteurs en interne à votre structure, qui peuvent réduire les impacts écologiques du numérique ?</t>
  </si>
  <si>
    <t>Non, mais en projet</t>
  </si>
  <si>
    <t>Oui, mais ponctuel dans un service/une direction</t>
  </si>
  <si>
    <t>Oui, c'est un sujet pris en compte dans la communication générale de la collectivité</t>
  </si>
  <si>
    <t>Ils ne sont pas accessibles</t>
  </si>
  <si>
    <t>Ils sont accessibles dans les archives de la com</t>
  </si>
  <si>
    <t>Ils sont accessibles sur le commun des agents</t>
  </si>
  <si>
    <t>Ils sont accessibles dans une rubrique dédiée sur le commun et sur le site de la collectivité</t>
  </si>
  <si>
    <t>Non, même si ponctuellement nous utilisons des outils comme Wetransfer pour les gros volumes</t>
  </si>
  <si>
    <t>Oui, mais non utilisé par tous les agents</t>
  </si>
  <si>
    <t>Oui, et connu et utilisé par tous les agents</t>
  </si>
  <si>
    <t>Non, formation sur demande des agents intéressés</t>
  </si>
  <si>
    <t>Non, même si formation commune ouverte à tous proposée</t>
  </si>
  <si>
    <t>Oui, ponctuellement</t>
  </si>
  <si>
    <t>Oui, existante</t>
  </si>
  <si>
    <t>Oui, régulièrement</t>
  </si>
  <si>
    <t>Stratégie globale</t>
  </si>
  <si>
    <t>L'engagement environnemental et sociétal fait-il partie des valeurs de la collectivité ?</t>
  </si>
  <si>
    <t>C'est une valeur secondaire de la collectivité</t>
  </si>
  <si>
    <t>C'est une valeur principale de la collectivité</t>
  </si>
  <si>
    <t>Non, il n'y a pas de communication spécifique sur ces engagements/initiatives</t>
  </si>
  <si>
    <t>Les engagements/initiatives de la CT sont visibles sur le site</t>
  </si>
  <si>
    <t>Les engagements/initiatives de la CT sont un élément clé de son image et de sa communication</t>
  </si>
  <si>
    <t>Certains KPI sont diffusés occasionnellement pour appuyer des messages</t>
  </si>
  <si>
    <t>Les KPI sont régulièrement diffusé à travers des communications spécifiques</t>
  </si>
  <si>
    <t>Ces KPI sont régulièrement partagés et sont accompagnés de compléments d'informations, objectifs, bonnes pratiques…</t>
  </si>
  <si>
    <t>A quelques moments clés de leur vie professionnelle (recrutement, montée de grades, formations ou évènements…)</t>
  </si>
  <si>
    <t>Régulièrement via des communications</t>
  </si>
  <si>
    <t>Régulièrement via des communications, des évènements, des formations</t>
  </si>
  <si>
    <t>Les participants aux formations sont suivis mais il n'y a pas d'objectifs définis</t>
  </si>
  <si>
    <t>Des objectifs de participation sont fixés et peuvent éventuellement être regardés pour des promotions / primes…</t>
  </si>
  <si>
    <t>Ces compétences ne sont pas développées en interne mais les messages clés sont communiqués de temps en temps aux agents</t>
  </si>
  <si>
    <t>Des formations détaillées sont disponibles sur des leviers spécifiques</t>
  </si>
  <si>
    <t>Ces compétences / expériences sont recherchées chez les candidats</t>
  </si>
  <si>
    <t>Des postes sont ouverts spécifiquement pour acquérir ces compétences dans la CT</t>
  </si>
  <si>
    <t>Ces compétences / expériences sont valorisées si le candidat les met en avant et/ou si elles correspondent au besoin recherché</t>
  </si>
  <si>
    <t>Le développement d'un agent via des formations est reconnu de manière générale</t>
  </si>
  <si>
    <t>Ces compétences sont reconnues comme des compétences stratégiques pour un agent</t>
  </si>
  <si>
    <t>Le développement de ces compétences peut constituer un prérequis pour certains grades</t>
  </si>
  <si>
    <t>Selon vous, vos agents adoptent-ils un comportement responsable sur le volet du numérique ?</t>
  </si>
  <si>
    <t>Ils adoptent individuellement un comportement responsable au-delà des recommandations de la CT</t>
  </si>
  <si>
    <t>Les agents échangent entre eux sur les bonnes pratiques pour assurer un comportement collectif responsable</t>
  </si>
  <si>
    <t>Il n'y a pas de sensibilisation mise en place</t>
  </si>
  <si>
    <t>Les bonnes pratiques sont diffusées régulièrement (au travers de communications, écrans de veille, chartes…)</t>
  </si>
  <si>
    <t>Les bonnes pratiques sont encouragées (au travers de challenges, évènements, formations…)</t>
  </si>
  <si>
    <t>Le respect des bonnes pratiques est fortement incité par les entités et le management d'équipes</t>
  </si>
  <si>
    <t>Les agents participent à la diffusion de bonnes pratiques en interne</t>
  </si>
  <si>
    <t>Aucun canal n'existe</t>
  </si>
  <si>
    <t>Les agents peuvent s'investir dans des groupes de travail ou remonter des propositions via le management</t>
  </si>
  <si>
    <t>Un canal dédié existe et un processus de traitement et de suivi des propositions est en place</t>
  </si>
  <si>
    <t>&gt;12</t>
  </si>
  <si>
    <t>Envisagez-vous en 2023 d'engager votre organisation dans une labellisation concernant la réduction de l'impact du numérique ?</t>
  </si>
  <si>
    <t xml:space="preserve">Des outils collaboratifs sont-ils utilisés par les agents ? </t>
  </si>
  <si>
    <t>Non, la collaboration se fait par mail uniquement</t>
  </si>
  <si>
    <t>Les agents ont accès à des espaces de stockages partagés</t>
  </si>
  <si>
    <t>Les agents ont accès à des outils collaboratifs</t>
  </si>
  <si>
    <t>Les agents ont accès à des outils collaboratifs et sont formés/sensibilisés à une utilisation responsable</t>
  </si>
  <si>
    <t>Oui, partiellement</t>
  </si>
  <si>
    <t>Si oui, à quelles plateformes faites vous les dons ?</t>
  </si>
  <si>
    <t>Avez-vous mis en place des actions de sensibilisation des habitants de votre territoire aux écogestes numériques ?</t>
  </si>
  <si>
    <t>Si oui, donnez un exemple</t>
  </si>
  <si>
    <t>Avez-vous déjà entrepris des actions de sensibilisation auprès des entreprises et associations du territoire ?</t>
  </si>
  <si>
    <t>Si oui, donnez des exemples</t>
  </si>
  <si>
    <t xml:space="preserve">Quelles sont vos bonnes pratiques de conception de services numériques ? </t>
  </si>
  <si>
    <t>Niveau</t>
  </si>
  <si>
    <t>Des objectifs de réduction d'impact environnemental du numérique ont-ils été définis ?</t>
  </si>
  <si>
    <t>Quels indicateurs sont suivis pour l'évaluation de votre empreinte environnementale du SI ?</t>
  </si>
  <si>
    <t>Vos bonnes pratiques de conception de services numériques sont-elles liées à l'éco-conception de services numériques ?</t>
  </si>
  <si>
    <t>Parfois</t>
  </si>
  <si>
    <t>Souvent</t>
  </si>
  <si>
    <t>Toujours</t>
  </si>
  <si>
    <t xml:space="preserve">Quelles sont les autres ressources NR que vous connaissez ? </t>
  </si>
  <si>
    <t>1. Stratégie et Gouvernance</t>
  </si>
  <si>
    <t>2. Mesure</t>
  </si>
  <si>
    <t>3. Achat</t>
  </si>
  <si>
    <t>5. DEEE et Economie circulaire</t>
  </si>
  <si>
    <t>6. Sensibilisation</t>
  </si>
  <si>
    <t>Outil collaboratif</t>
  </si>
  <si>
    <t>Il s'agit du seul moyen de collaboration digital</t>
  </si>
  <si>
    <t>D'autres outils de collaboration sont en place (50% mails / 50% outils)</t>
  </si>
  <si>
    <t>La collaboration sur des documents se fait presque exclusivement par des outils collaboratifs en interne</t>
  </si>
  <si>
    <t>La collaboration sur des documents se fait presque exclusivement par des outils collaboratifs en interne et en externe</t>
  </si>
  <si>
    <t>Quelques ateliers ont été réalisés mais les idées n'ont pas été cadrées</t>
  </si>
  <si>
    <t>Quelques ateliers d'idéation ont été réalisés et ont permis d'identifier des cas d'usage qui restent à investiguer</t>
  </si>
  <si>
    <t>Plusieurs ateliers ont permis d'identifier une liste de cas d'usages cadrée et priorisée</t>
  </si>
  <si>
    <t>Une réflexion a été initiée mais n'a pas encore donné suite</t>
  </si>
  <si>
    <t>Des discussions avec des prospects / partenaires potentiels ont été engagées</t>
  </si>
  <si>
    <t>Des projets / initiatives sont en cours ou on déjà été menées</t>
  </si>
  <si>
    <t>N°</t>
  </si>
  <si>
    <t>Quelle typologie de cloud utilisez-vous (cloud privé / privé mutualisé / public, plusieurs réponses possibles) ?</t>
  </si>
  <si>
    <t>Les bonnes pratiques ont été identifiées</t>
  </si>
  <si>
    <t xml:space="preserve">Certaines des bonnes pratiques sont en cours de déploiement </t>
  </si>
  <si>
    <t xml:space="preserve">Certaines des bonnes pratiques sont déjà déployées </t>
  </si>
  <si>
    <t>&gt;10% et &lt;20%</t>
  </si>
  <si>
    <t>&gt;20% et &lt;30%</t>
  </si>
  <si>
    <t>Reporting</t>
  </si>
  <si>
    <t>Territoire Eco-responsable</t>
  </si>
  <si>
    <t>Le niveau de maturité de chaque agent sur ces sujets est tracé (via une certification par exemple)</t>
  </si>
  <si>
    <t>Quel est le nombre de jours télétravaillés par mois et par agent en moyenne ?</t>
  </si>
  <si>
    <t>Etes-vous familier avec l'Analyse du Cycle de Vie (ACV) ?</t>
  </si>
  <si>
    <t xml:space="preserve">Avez-vous implémenté des mesures pour réduire l'impact environnemental du cloud au sein de votre organisation ?  </t>
  </si>
  <si>
    <t>Les usagers finaux (citoyens, agents, etc.) sont-ils impliqués dans le processus de conception de vos services numériques ?</t>
  </si>
  <si>
    <t>Quels sont les équipements et versions minimum cibles ? (exemple : IPhone 5, Samsung Galaxy S4…)</t>
  </si>
  <si>
    <t>Avez-vous prévu dans le choix de vos fournisseurs d’équipements électriques et électroniques (ordinateurs, imprimantes, cartouches, serveurs, smartphones,…) des dispositions spécifiques à la gestion de la fin de vie ?</t>
  </si>
  <si>
    <t>Faites-vous un contrôle régulier des équipements numériques inutilisés afin de les décommissionner le cas échéant ?</t>
  </si>
  <si>
    <t>Les engagements/initiatives de la CT font régulièrement l'objet de communications dédiées</t>
  </si>
  <si>
    <t>Des solutions non-numérique plus efficientes ont-elles été envisagées ?</t>
  </si>
  <si>
    <t>Dimension</t>
  </si>
  <si>
    <t>Si oui, est-il clairement formulé dans votre document de politique et stratégie environnementale de votre collectivité ?</t>
  </si>
  <si>
    <t>Si oui, pouvez-vous nous donner des exemples ?</t>
  </si>
  <si>
    <t>Oui, systématiquement</t>
  </si>
  <si>
    <t>Non, mais en cours de mise en place</t>
  </si>
  <si>
    <t>Non, mais souhaite le faire</t>
  </si>
  <si>
    <t>Oui, en cours de mise en place</t>
  </si>
  <si>
    <t>Oui, déjà mis en place</t>
  </si>
  <si>
    <t>Oui, en cours d'identification</t>
  </si>
  <si>
    <t>Oui, les acteurs sont bien identifiés</t>
  </si>
  <si>
    <t>Oui, en cours de mise en relation avec un/des fournisseurs</t>
  </si>
  <si>
    <t>Non, pas du tout</t>
  </si>
  <si>
    <t>Non, mais connait bien ce référentiel</t>
  </si>
  <si>
    <t xml:space="preserve">Oui, ponctuellement </t>
  </si>
  <si>
    <t>Oui, sur l'ensemble des acteurs</t>
  </si>
  <si>
    <t>Oui, sur une petite partie des acteurs</t>
  </si>
  <si>
    <t>Oui, sur une grande partie des acteurs</t>
  </si>
  <si>
    <t>Non, mais en cours de réalisation</t>
  </si>
  <si>
    <t>Réponse aux questions ouvertes / Commentaire</t>
  </si>
  <si>
    <t>Avez-vous travaillé sur la réduction du temps passé par un agent ou un usager sur vos services numériques (le temps moyen pour obtenir une information ou faire une démarche) ?</t>
  </si>
  <si>
    <t>Une réduction volontaire du volume de données collectées et transmises est-elle mise en place ?</t>
  </si>
  <si>
    <t>Intégrez-vous des critères sociaux dans le choix de vos fournisseurs d’équipements numériques?</t>
  </si>
  <si>
    <t>Intégrez-vous des critères environnementaux dans le choix de vos fournisseurs d’équipements numériques?</t>
  </si>
  <si>
    <t>Achat de services</t>
  </si>
  <si>
    <t>Achat d'équipements d'occasion ou reconditionné</t>
  </si>
  <si>
    <t>Achat d'énergie</t>
  </si>
  <si>
    <t>Etes vous prêts à intégrer l'indice de réparabilité des produits numériques lorsqu'ils existent dans vos marchés?</t>
  </si>
  <si>
    <t>Avez-vous des bacs de collecte pour les DEEE professionnels et personnels de vos agents ?</t>
  </si>
  <si>
    <t>Non, mais le PUE est mesuré de manière ponctuelle</t>
  </si>
  <si>
    <t>Non, mais le PUE est mesuré de manière régulière</t>
  </si>
  <si>
    <t xml:space="preserve">Connaissez-vous la boîte à outils Numérique responsable de la DINUM et de l'INR ? </t>
  </si>
  <si>
    <t>Le RGAA est-il systématiquement pris en compte par les éditeurs de logiciel ?</t>
  </si>
  <si>
    <t>La conformité au RGPD est-elle systématiquement mise en place par les éditeurs de logiciel ?</t>
  </si>
  <si>
    <t>Collectivité Eco-responsable</t>
  </si>
  <si>
    <t>… (à compléter par la collectivité)</t>
  </si>
  <si>
    <t>Notes &amp; Réponses</t>
  </si>
  <si>
    <t>Les indicateurs de mesure sont mis en place et pilotés pour l'ensemble des activités liées au numérique</t>
  </si>
  <si>
    <t>Certains indicateurs sont mis en place et pilotés, mais pas pour l'ensemble des activités liées au numérique</t>
  </si>
  <si>
    <t>Dans quelle fonction de la collectivité la dimension écologique du numérique est intégrée ?</t>
  </si>
  <si>
    <t>Mettez-vous en place une stratégie "AVEC/BYOD" (Apportez Votre Equipement personnel de Communication/Bring Your Own Device) pour l'équipement téléphonique type smartphone ?</t>
  </si>
  <si>
    <t>Oui, mais l'outil est très peu utilisé</t>
  </si>
  <si>
    <t>Oui, la performance environnementale du SI est suivi et piloté à l'aide d'un outil</t>
  </si>
  <si>
    <t xml:space="preserve">Avez-vous mesuré cette empreinte en interne par la collectivité ou en ayant recours à un bureau d'étude spécialisé ? </t>
  </si>
  <si>
    <t>Non, ne connaît pas</t>
  </si>
  <si>
    <t>Non, mais la stratégie sera mise en place à court terme</t>
  </si>
  <si>
    <t>Oui, les calculs sont déjà basés sur la méthodologie AVC</t>
  </si>
  <si>
    <t>Non, mais prévu de le faire à court terme</t>
  </si>
  <si>
    <t>Oui, la plupart du temps</t>
  </si>
  <si>
    <t>Non, pas encore au clair à ce sujet</t>
  </si>
  <si>
    <t>Oui, prêt pour tout renouvellement marché à partir de 2023</t>
  </si>
  <si>
    <t>Oui, c'est déjà intégré dans les marchés</t>
  </si>
  <si>
    <t xml:space="preserve">Réponse 1 </t>
  </si>
  <si>
    <t>Réponse 2</t>
  </si>
  <si>
    <t>Profil 1</t>
  </si>
  <si>
    <t>Profil 2</t>
  </si>
  <si>
    <t>Profil 3</t>
  </si>
  <si>
    <t>Profil 4</t>
  </si>
  <si>
    <t>Profil 5</t>
  </si>
  <si>
    <t>Oui, pour une petite partie des équipements de la collectivité</t>
  </si>
  <si>
    <t>Oui, pour une grande partie des équipements de la collectivité</t>
  </si>
  <si>
    <t>Oui, pour quasiment l'ensemble des équipements de la collectivité</t>
  </si>
  <si>
    <t>Oui, une partie du SI est déjà alimentée par de l'énergie renouvelable</t>
  </si>
  <si>
    <t>Oui, la quasi-totalité du SI est alimentée par de l'énergie renouvelable</t>
  </si>
  <si>
    <t>Oui, pour une partie de nos services numériques</t>
  </si>
  <si>
    <t>Oui, pour quasiment l'ensemble de nos services numériques</t>
  </si>
  <si>
    <t>Non et ne souhaite pas le faire</t>
  </si>
  <si>
    <t>Souvent et pour la plupart des rôles mentionnés</t>
  </si>
  <si>
    <t>Oui, mais partiellement</t>
  </si>
  <si>
    <t>Oui, le PUE du data center est piloté et a donné lieux à des actions correctives</t>
  </si>
  <si>
    <t>Plusieurs indicateurs sont en place (consommation électrique, taux d'utilisation…) et ont donné lieux à des actions correctives</t>
  </si>
  <si>
    <t>Oui, complètement</t>
  </si>
  <si>
    <t>Oui, mis en place de manière générale pour l'ensemble des outils et de services numériques</t>
  </si>
  <si>
    <t>Oui, des initiatives existent pour certains outils et services numériques</t>
  </si>
  <si>
    <t>Oui, mais que pour certains équipements</t>
  </si>
  <si>
    <t>Oui, parfois</t>
  </si>
  <si>
    <t>Oui, mais uniquement lors qu'un agent le demande</t>
  </si>
  <si>
    <t>Quel est le mode de paramétrage par défaut de vos imprimantes ? (noir et blanc, impression en mode brouillon, impression en recto-verso, etc.)</t>
  </si>
  <si>
    <t>Non, mais une étude a été faite sur la faisabilité</t>
  </si>
  <si>
    <t>Oui, mais les agents ne sont pas sensibilisés et ne comprennent pas l'intérêt de cette action</t>
  </si>
  <si>
    <t>Oui, et les agents sont sensibilisés à ce sujet et adoptent un comportement adapté</t>
  </si>
  <si>
    <t>Oui, de manière ponctuelle</t>
  </si>
  <si>
    <t>Oui, les acteurs sont bien identifiés et les actions de sensibilisation sont en cours vis-à-vis de ces acteurs</t>
  </si>
  <si>
    <t>Oui, ponctuellement sur une partie de nos services numériques</t>
  </si>
  <si>
    <t>Oui, dans certains services uniquement</t>
  </si>
  <si>
    <t>Oui, clairement formulé</t>
  </si>
  <si>
    <t>Profil 6</t>
  </si>
  <si>
    <t>Quelles sont vos priorités ? (Se faire accompagner / Se former / Outiller / Mesurer / Suivre / etc.)</t>
  </si>
  <si>
    <t>Si oui, précisez quelle est sa part dans la décision finale ? (en %)</t>
  </si>
  <si>
    <t>Quelle est la part de l'achat de matériel informatique d'occasion ou reconditionné par rapport à l'achat de neuf ? (en %)</t>
  </si>
  <si>
    <t>Quelle part de vos copieurs est issue d'une filière de reconditionnement ? (en %)</t>
  </si>
  <si>
    <t>Quelle est la part de l'achat d'équipements (ordinateurs, téléphonie) éco-labellisés par rapport au total ? (en %)</t>
  </si>
  <si>
    <t>Pilotez-vous l'usage et la consommation de vos serveurs ? (en %)</t>
  </si>
  <si>
    <t>Publiez-vous votre BEGES (Décret bilan des émissions de gaz à effet de serre) ?</t>
  </si>
  <si>
    <t>Déploiement</t>
  </si>
  <si>
    <r>
      <rPr>
        <b/>
        <sz val="12"/>
        <color theme="1"/>
        <rFont val="Calibri"/>
        <family val="2"/>
        <scheme val="minor"/>
      </rPr>
      <t>Profil des interviewés</t>
    </r>
    <r>
      <rPr>
        <b/>
        <sz val="14"/>
        <color theme="1"/>
        <rFont val="Calibri"/>
        <family val="2"/>
        <scheme val="minor"/>
      </rPr>
      <t xml:space="preserve">
</t>
    </r>
    <r>
      <rPr>
        <sz val="10"/>
        <color theme="1"/>
        <rFont val="Calibri"/>
        <family val="2"/>
        <scheme val="minor"/>
      </rPr>
      <t>(mettez un "x" dans la case pour identifier le ou les profils à interroger pour chaque question)</t>
    </r>
  </si>
  <si>
    <t>Oui, mais peu utilisé</t>
  </si>
  <si>
    <t>Le RGAA (Référentiel général d'amélioration de l'accessibilité) est-il mis en œuvre lors du développement interne d'une application ?</t>
  </si>
  <si>
    <t>La conformité au RGPD est-elle systématiquement mise en place lors du développement interne d'une application ?</t>
  </si>
  <si>
    <t>Oui, régulièrement sur l'ensemble de nos services numériques</t>
  </si>
  <si>
    <t>Oui, partiellement reflété</t>
  </si>
  <si>
    <t>Oui, des actions ponctuelles ont été engagées</t>
  </si>
  <si>
    <t>Outil de diagnostic - Guide d'utilisateur</t>
  </si>
  <si>
    <t>1. Introduction</t>
  </si>
  <si>
    <t>2. Utilisation de l'outil</t>
  </si>
  <si>
    <t>Note 1</t>
  </si>
  <si>
    <t>Note 2</t>
  </si>
  <si>
    <t>Note moyenne</t>
  </si>
  <si>
    <t>Pondération</t>
  </si>
  <si>
    <t>Note pondérée</t>
  </si>
  <si>
    <t>Somme note pondérée</t>
  </si>
  <si>
    <t>Somme pondération</t>
  </si>
  <si>
    <t>Calcul des notes par dimension</t>
  </si>
  <si>
    <t>Calcul des notes par question</t>
  </si>
  <si>
    <t>Note de maturité</t>
  </si>
  <si>
    <t>Note de maturité par dimension</t>
  </si>
  <si>
    <t>Note de maturité globale</t>
  </si>
  <si>
    <t>Acronyme</t>
  </si>
  <si>
    <t>Signification</t>
  </si>
  <si>
    <t>ACV</t>
  </si>
  <si>
    <t>Analyse de Cycle de Vie</t>
  </si>
  <si>
    <t>DEEE</t>
  </si>
  <si>
    <t>Déchets d’Equipements Electriques et Electroniques</t>
  </si>
  <si>
    <t>GES</t>
  </si>
  <si>
    <t>Gas à Effet de Serre</t>
  </si>
  <si>
    <t>IA</t>
  </si>
  <si>
    <t>Réalité Augmentée</t>
  </si>
  <si>
    <t>AR</t>
  </si>
  <si>
    <t>VR</t>
  </si>
  <si>
    <t>Réalité Virtuelle</t>
  </si>
  <si>
    <t xml:space="preserve">Intelligence Artificielle </t>
  </si>
  <si>
    <t>IT</t>
  </si>
  <si>
    <t>NR</t>
  </si>
  <si>
    <t>Numérique Responsable</t>
  </si>
  <si>
    <t>SPASER</t>
  </si>
  <si>
    <t xml:space="preserve">Schéma de Promotion des Achats publics Socialement et Économiquement Responsables </t>
  </si>
  <si>
    <t>PCAET</t>
  </si>
  <si>
    <t>Plan Climat Air Energie Territorial</t>
  </si>
  <si>
    <t>Apportez Votre Equipement personnel de Communication/Bring Your Own Device</t>
  </si>
  <si>
    <t>CCTP</t>
  </si>
  <si>
    <t>Cahier des Clauses Techniques Particulières</t>
  </si>
  <si>
    <t>UX</t>
  </si>
  <si>
    <t>User experience (Expérience Utilisateur)</t>
  </si>
  <si>
    <t>RGAA</t>
  </si>
  <si>
    <t>Référentiel général d'amélioration de l'accessibilité</t>
  </si>
  <si>
    <t>UI</t>
  </si>
  <si>
    <t>User Interface (Interface Utilisateur)</t>
  </si>
  <si>
    <t>DINUM</t>
  </si>
  <si>
    <t>Institut du Numérique Responsable</t>
  </si>
  <si>
    <t>INR</t>
  </si>
  <si>
    <t>Direction interministérielle du numérique</t>
  </si>
  <si>
    <t xml:space="preserve">Fin du mode d'emploi </t>
  </si>
  <si>
    <t>Des initiatives indépendantes/non coordonnées ont été lancées dans certaines directions de la collectivité</t>
  </si>
  <si>
    <t>Non, mais c'est en cours de définition</t>
  </si>
  <si>
    <t>Non, mais c'est en cours de mise en place</t>
  </si>
  <si>
    <t>Non, mais c'est prévu à court terme</t>
  </si>
  <si>
    <t>Une personne porte ces sujets au sein d'une direction à temps partiel</t>
  </si>
  <si>
    <t>Une personne porte ces sujets au sein d'une direction à temps plein</t>
  </si>
  <si>
    <t>Une personne porte ces sujets au sein d'une direction à temps plein et elle dispose d'une équipe de contributeurs à temps partiel</t>
  </si>
  <si>
    <t>Les personnes sont déjà identifiées mais peu d'échanges ont été menés avec elles sur le sujet du NR</t>
  </si>
  <si>
    <t>Non, ne souhaite pas le faire</t>
  </si>
  <si>
    <t>Non, mais une réflexion a déjà été engagée</t>
  </si>
  <si>
    <t>Non, mais souhaite le faire à court terme</t>
  </si>
  <si>
    <t>Aucune source identifiée</t>
  </si>
  <si>
    <t>Non, mais une réflexion a été engagée</t>
  </si>
  <si>
    <t>Oui, en partie</t>
  </si>
  <si>
    <t>Oui, pour l'ensemble des équipements / accessoires</t>
  </si>
  <si>
    <t>Non, mais le sujet a été étudié</t>
  </si>
  <si>
    <t>&gt;30% et &lt;40%</t>
  </si>
  <si>
    <t>&gt;40%</t>
  </si>
  <si>
    <t>Non, mais en cours d'identification des fournisseurs</t>
  </si>
  <si>
    <t>Non, mais souhaite les identifier</t>
  </si>
  <si>
    <t>10%&lt;X&lt;30%</t>
  </si>
  <si>
    <t>30%&lt;X&lt;50%</t>
  </si>
  <si>
    <t>50%&lt;X&lt;70%</t>
  </si>
  <si>
    <t>Non, mais une petite partie des agents concernés est sensibilisée</t>
  </si>
  <si>
    <t>Non, mais une grande partie des agents concernés est sensibilisée</t>
  </si>
  <si>
    <t>Oui, pratiqué par certains agents concernés</t>
  </si>
  <si>
    <t>Oui, pratiqué par l'ensemble des agents concernés</t>
  </si>
  <si>
    <t>Oui, une stratégie est mise en place pour certains aspects</t>
  </si>
  <si>
    <t>Oui, une stratégie est mise en place pour l'ensemble des aspects</t>
  </si>
  <si>
    <t>Non, mais c'est en cours</t>
  </si>
  <si>
    <t>Ponctuellement et pour uniquement certains des rôles mentionnés</t>
  </si>
  <si>
    <t>Généralisé mais pour uniquement certains des rôles mentionnés</t>
  </si>
  <si>
    <t>Généralisé pour l'ensemble des rôles mentionnés</t>
  </si>
  <si>
    <t>Oui, appliqué de manière ponctuelle</t>
  </si>
  <si>
    <t>Oui, appliqué de manière systématique</t>
  </si>
  <si>
    <t>Oui, urbanisation partielle</t>
  </si>
  <si>
    <t>Oui, urbanisation complète</t>
  </si>
  <si>
    <t>Oui, mais de manière très ponctuelle</t>
  </si>
  <si>
    <t>Non, mais prévu de les identifier</t>
  </si>
  <si>
    <t>Oui, et nous l'utilisons de manière ponctuelle</t>
  </si>
  <si>
    <t>Oui, et nous l'utilisons de manière fréquente</t>
  </si>
  <si>
    <t>Non, mais c'est parfois mentionné dans les communications liées aux autres sujets (ex: sobriété énergétique)</t>
  </si>
  <si>
    <t>Certains agents saurait présenter quelques initiatives / engagements</t>
  </si>
  <si>
    <t>Un canal dédié permet aux agents de diffuser des bonnes pratiques directement entre eux</t>
  </si>
  <si>
    <t xml:space="preserve">Seulement une petite partie des agents de la collectivité affichent une volonté de changement de pratique </t>
  </si>
  <si>
    <t>Ils appliquent de manière ponctuelle les bonnes pratiques recommandées par la CT</t>
  </si>
  <si>
    <t>Ils appliquent de manière générale les bonnes pratiques recommandées par la CT</t>
  </si>
  <si>
    <t>Ils sont accessibles lorsqu'on fait une demande auprès d'un ou de certains agents</t>
  </si>
  <si>
    <t>Non, mais un dispositif est en cours d'être mis en place</t>
  </si>
  <si>
    <t>Oui et le dispositif est très efficace</t>
  </si>
  <si>
    <t>Les bonnes pratiques sont communiquées ponctuellement à travers des échanges entre agents</t>
  </si>
  <si>
    <t>Des objectifs de participation sont fixés et suivis</t>
  </si>
  <si>
    <t>Oui, à travers des communications générales</t>
  </si>
  <si>
    <t>Oui, à travers des séances de sensibilisation dédiées</t>
  </si>
  <si>
    <t>Oui, à travers des formations spécifiques</t>
  </si>
  <si>
    <t>&lt;3</t>
  </si>
  <si>
    <t>3&lt;X&lt;6</t>
  </si>
  <si>
    <t>6&lt;X&lt;9</t>
  </si>
  <si>
    <t>9&lt;X&lt;12</t>
  </si>
  <si>
    <t>La collaboration sur des documents se fait la plupart du temps par email en interne</t>
  </si>
  <si>
    <t>Les agents ont accès à des espaces de stockages partagés ou des outils collaboratifs, mais les utilisent encore peu</t>
  </si>
  <si>
    <t>Des discussions informelles ont été initiées sur le sujet</t>
  </si>
  <si>
    <t>Des projets / initiatives seront lancés avec un planning défini</t>
  </si>
  <si>
    <t>Il s'agit d'un centre d'intérêt de certains agents uniquement mais pas d'une valeur de la collectivité</t>
  </si>
  <si>
    <t>Il s'agit d'un centre d'intérêt de la plupart des agents mais pas d'une valeur de la collectivité</t>
  </si>
  <si>
    <t>Note</t>
  </si>
  <si>
    <t>Information Technology (Technologies de l'information)</t>
  </si>
  <si>
    <t>N/A</t>
  </si>
  <si>
    <t>Oui, pour l'ensemble des agents ayant des activités permettant de faire du télétravail</t>
  </si>
  <si>
    <t>Oui, mais le résultat n'a pas donné suite à d'autres actions (communication, changement de politique, etc.)</t>
  </si>
  <si>
    <t>Oui, et le résultat de la mesure a été communiquée au sein de la collectivité et prise en considération dans la prise de décision liée au télétravail</t>
  </si>
  <si>
    <t>Oui, sur l'ensemble des acteurs et nous sommes déjà en contact avec certains d'entre eux</t>
  </si>
  <si>
    <t>Oui, utilisé et maitrisé pour effectuer des calculs d'empreinte environnemental de l'IT</t>
  </si>
  <si>
    <t>Sera intégrée dans une des fonctions de la collectivité dans un futur proche</t>
  </si>
  <si>
    <t>Oui, les calculs sont déjà basés sur la méthodologie AVC et certains agents maitrisent son utilisation</t>
  </si>
  <si>
    <t>Oui, l'énergie est réutilisée</t>
  </si>
  <si>
    <t>Oui, déjà mis en place pour l'ensemble des équipements numériques</t>
  </si>
  <si>
    <t>Oui, déjà mis en place pour une partie des équipements numériques</t>
  </si>
  <si>
    <t>Oui, le plan d'action est en place pour une partie des  équipements numériques</t>
  </si>
  <si>
    <t>Oui, le plan d'action est en place pour l'ensemble des  équipements numériques</t>
  </si>
  <si>
    <t>Oui, et le poids de ces critères est important (représente &gt;10% par rapport à l'ensemble des critères)</t>
  </si>
  <si>
    <t>Oui, existante et a été communiquée au sein de la collectivité</t>
  </si>
  <si>
    <t>Note (0 à 4, ou N/A)</t>
  </si>
  <si>
    <t>Dès à présent répondre aux obligations réglementaires d'ici 2025</t>
  </si>
  <si>
    <t>Construire une image plus positive de la collectivité auprès des citoyens, au-delà des obligations réglementaires</t>
  </si>
  <si>
    <t>N'est pas différencié des autres déchets</t>
  </si>
  <si>
    <t>Les déchets sont gérés par un prestataire ou repris par les fournisseurs et leur gestion n'est pas connue par la collectivité</t>
  </si>
  <si>
    <t>Les déchets sont gérés par un tiers dans le cadre d'une filière de destruction</t>
  </si>
  <si>
    <t>Oui, l'énergie est réutilisée et son taux de réutilisation est optimisé</t>
  </si>
  <si>
    <t>Quelle est votre politique de mise à jour des logiciels internes et externes au sein de votre collectivité ?</t>
  </si>
  <si>
    <t>Les mises à jour ne sont pas réalisées tant que le logiciel fonctionne</t>
  </si>
  <si>
    <t>Les mises à jour sont réalisées de manière opportuniste</t>
  </si>
  <si>
    <t>Les mises à jour sont réalisées sur les logiciels indispensables</t>
  </si>
  <si>
    <t>Les mises à jour sont réalisées systématiquement sur tous les logiciels</t>
  </si>
  <si>
    <t>Non pas à ce stade</t>
  </si>
  <si>
    <t xml:space="preserve">Oui, une stratégie cohérente a été définie </t>
  </si>
  <si>
    <t>Oui, mais aucune réflexion n'a été menée sur le sujet</t>
  </si>
  <si>
    <t>Oui, plusieurs chantiers à horizon moyen et long terme ont été lancés</t>
  </si>
  <si>
    <t>Oui, le processus de certification est en cours</t>
  </si>
  <si>
    <t xml:space="preserve">Oui, nous sommes labellisés </t>
  </si>
  <si>
    <t>Devenir un acteur actif et leader de changement sociétal, au au-delà des obligations réglementaires et des images à renforcer</t>
  </si>
  <si>
    <t>Budget limité et réparti dans différentes directions (DSI, direction de la transition écologique, etc.)</t>
  </si>
  <si>
    <t>Budget important mais réparti dans différentes directions (DSI, direction de la transition écologique, etc.)</t>
  </si>
  <si>
    <t>Les déchets sont gérés par un tiers dans le cadre d'une filière de recyclage</t>
  </si>
  <si>
    <t xml:space="preserve">Les déchets sont gérés par un tiers dans le cadre d'une filière de reconditionnement et de recyclage en fonction </t>
  </si>
  <si>
    <t>Oui, mais le poids de ces critères n'est pas suffisamment important dans la prise de décision</t>
  </si>
  <si>
    <t>Oui, mais le poids de ces critères n'est pas suffisamment important dans la prise de décision (représente &lt;10% par rapport à l'ensemble des critères)</t>
  </si>
  <si>
    <t>Oui, et le poids de ces critères est important dans la prise de décision</t>
  </si>
  <si>
    <t>Certains équipements sont jetés et remplacés même quand ils sont encore fonctionnels et performants</t>
  </si>
  <si>
    <t xml:space="preserve">Les mises à jour sont systématiques et automatisées dès l'apparition d'une nouvelle version </t>
  </si>
  <si>
    <t>Oui, mais le dispositif actuellement n'est pas suffisamment efficace</t>
  </si>
  <si>
    <t>Oui, quelques initiatives ponctuelles ont été lancées</t>
  </si>
  <si>
    <t xml:space="preserve">Si oui, décrivez les éléments essentiels et l'année de mise en œuvre </t>
  </si>
  <si>
    <t>Quelle est la part des cartouches d'impression issues d'une filière de reconditionnement ? (en %)</t>
  </si>
  <si>
    <t>Dans quelle mesure les emails sont-ils utilisés comme moyen de collaboration, notamment pour le partage de fichiers ?</t>
  </si>
  <si>
    <t>Modifications V2</t>
  </si>
  <si>
    <t>Date</t>
  </si>
  <si>
    <r>
      <t>Avez-vous déjà intégré une dimension écologique à la gestion du numérique dans votre organisation ?</t>
    </r>
    <r>
      <rPr>
        <sz val="10"/>
        <color rgb="FFFF0000"/>
        <rFont val="Calibri"/>
        <family val="2"/>
        <scheme val="minor"/>
      </rPr>
      <t xml:space="preserve"> </t>
    </r>
  </si>
  <si>
    <t>Si non, faites-vous la remise en état du matériel fonctionnel avec vos équipes en interne ?</t>
  </si>
  <si>
    <t>Les équipements en fin de vie sont réparés dans la mesure du possible</t>
  </si>
  <si>
    <t>4. Transformation du numérique</t>
  </si>
  <si>
    <t>7. Numérique pour une Collectivité Eco-responsable</t>
  </si>
  <si>
    <t>Mobilisez-vous un chef de produit, un ou plusieurs designers UX, et un expert accessibilité,  sur la conception de vos services numériques ?</t>
  </si>
  <si>
    <t xml:space="preserve">Faites-vous une revue systématique de l'éco-conception du code pendant le développement ? </t>
  </si>
  <si>
    <t>Réaffectez-vous les équipements informatiques en interne ?</t>
  </si>
  <si>
    <t>Evaluez-vous les autres émissions indirectes (ou SCOPE 3) ? Les autres émissions indirectement produites par les activités de l’organisation qui ne sont pas comptabilisées au 2 mais qui sont liées à la chaîne de valeur complète comme par exemple : l’achat de matières premières, fabrication des équipements informatiques, de services ou autres produits, déplacements des salariés, transport amont et aval des marchandises, gestions des déchets générés par les activités de l’organisme, utilisation et fin de vie des produits et services vendus, immobilisation des biens et équipements de productions…</t>
  </si>
  <si>
    <t>Combien de vos agents vont être formés spécifiquement à ce sujet en 2024 ?</t>
  </si>
  <si>
    <t>Listez les 3 acteurs qui ont le plus d'impact dans la réduction d'empreintes écologiques du numérique</t>
  </si>
  <si>
    <t>Utilisez-vous le protocole GHG (protocole international proposant un cadre pour mesurer, comptabiliser et gérer les émissions de gaz à effet de serre) ?</t>
  </si>
  <si>
    <t xml:space="preserve">Utilisez-vous le RGESN (Référentiel général d'écoconception de services numériques) ? </t>
  </si>
  <si>
    <t>Centre de données</t>
  </si>
  <si>
    <t>Avez-vous instauré une politique de réduction des impressions ?</t>
  </si>
  <si>
    <t>Avez-vous une labellisation RSE en place au niveau de la collectivité ?</t>
  </si>
  <si>
    <t>Oui, mais uniquement sur les nouvelles pages web</t>
  </si>
  <si>
    <t>Oui, sur les anciennes et les nouvelles pages web</t>
  </si>
  <si>
    <t>Votre centre de données fait-il appel à des sources d'énergie renouvelable pour la climatisation (ex : free-cooling à l'eau / à l'air) ?</t>
  </si>
  <si>
    <t>Oui, entièrement</t>
  </si>
  <si>
    <t xml:space="preserve">Les engagements et initiatives de la collectivité sur le Numérique responsable sont-ils valorisés auprès des agents et des citoyens ? </t>
  </si>
  <si>
    <r>
      <t>Selon votre estimation, dans quelle mesure vos agents sont</t>
    </r>
    <r>
      <rPr>
        <sz val="10"/>
        <color rgb="FFFF0000"/>
        <rFont val="Calibri"/>
        <family val="2"/>
        <scheme val="minor"/>
      </rPr>
      <t>-</t>
    </r>
    <r>
      <rPr>
        <sz val="10"/>
        <rFont val="Calibri"/>
        <family val="2"/>
        <scheme val="minor"/>
      </rPr>
      <t>ils au courant de vos initiatives et engagements Numérique responsable ?</t>
    </r>
  </si>
  <si>
    <t>Au-delà des communications sur les initiatives et engagements de la collectivité, veillez-vous à la sensibilisation et la compréhension de vos agents des enjeux du Numérique responsable ?</t>
  </si>
  <si>
    <t>Avez-vous mis en place une veille structurée sur les sujets Numérique responsable (partenaires, bonnes pratiques, règlementation…) ?</t>
  </si>
  <si>
    <r>
      <t>Par quels canaux les agents peuvent</t>
    </r>
    <r>
      <rPr>
        <sz val="10"/>
        <color rgb="FFFF0000"/>
        <rFont val="Calibri"/>
        <family val="2"/>
        <scheme val="minor"/>
      </rPr>
      <t>-</t>
    </r>
    <r>
      <rPr>
        <sz val="10"/>
        <rFont val="Calibri"/>
        <family val="2"/>
        <scheme val="minor"/>
      </rPr>
      <t>ils partager des propositions pour diffuser et faire adopter un comportement Numérique responsable dans la collectivité ?</t>
    </r>
  </si>
  <si>
    <t>Un canal dédié permet aux agents de remonter des bonnes pratiques aux représentants Numérique responsable</t>
  </si>
  <si>
    <t>Vos agents manifestent-ils une volonté de changement des pratiques de la collectivité en termes de Numérique responsable ?</t>
  </si>
  <si>
    <t>Existe-t-il des objectifs et indicateurs sur le niveau de formation des agents sur les leviers Numérique responsable ?</t>
  </si>
  <si>
    <t>Des sensibilisations génériques sur le Numérique responsable sont disponibles pour</t>
  </si>
  <si>
    <t>Des formations génériques sur le Numérique responsable sont disponibles</t>
  </si>
  <si>
    <t>Le pôle développement économique de votre collectivité, en lien avec les entreprises, est-il sensibilisé aux enjeux du Numérique responsable ?</t>
  </si>
  <si>
    <t>Des objectifs spécifiques sont définis et suivis au niveau du pôle Numérique responsable</t>
  </si>
  <si>
    <t>Lancer une dynamique Numérique responsable au sein de la collectivité</t>
  </si>
  <si>
    <r>
      <t>Pilotez-vous des indicateurs de mesure spécifique</t>
    </r>
    <r>
      <rPr>
        <sz val="10"/>
        <color rgb="FF0070C0"/>
        <rFont val="Calibri"/>
        <family val="2"/>
        <scheme val="minor"/>
      </rPr>
      <t>s</t>
    </r>
    <r>
      <rPr>
        <sz val="10"/>
        <rFont val="Calibri"/>
        <family val="2"/>
        <scheme val="minor"/>
      </rPr>
      <t xml:space="preserve"> au Numérique responsable ?</t>
    </r>
  </si>
  <si>
    <t xml:space="preserve">Avez-vous un budget spécifique dédié pour une stratégie et des actions Numérique responsable ? </t>
  </si>
  <si>
    <t>Non, pas de budget dédié au Numérique responsable</t>
  </si>
  <si>
    <t>Budget limité mais dédié au Numérique responsable</t>
  </si>
  <si>
    <t>Budget important dédié au Numérique responsable</t>
  </si>
  <si>
    <t>Qui est en charge de porter les sujets Numérique responsable au sein de votre organisation ?</t>
  </si>
  <si>
    <t>Plusieurs personnes occupent un poste à temps plein dédié au Numérique responsable</t>
  </si>
  <si>
    <t>Le responsable Numérique responsable participe t-il à des comités de pilotage stratégiques au sein de la collectivité ?</t>
  </si>
  <si>
    <t>Un groupe de contacts permet de partager quelques informations avec le pôle Numérique responsable (veille, …)</t>
  </si>
  <si>
    <t>Des relais diffusent une veille et des bonnes pratiques Numérique responsable au sein des entités</t>
  </si>
  <si>
    <t>Des représentants officiels (champions) du Numérique responsable sont identifiés dans les différentes entités et ont une charge dédiée à cette thématique</t>
  </si>
  <si>
    <t>De quelles sources proviennent les bonnes pratiques liées au Numérique responsable mises en place par la collectivité (réglementation, organismes d'autorité, propres initiatives…)?</t>
  </si>
  <si>
    <t xml:space="preserve">Des objectifs et résultats de Numérique responsable sont-ils intégrés à vos rapport annuels ? </t>
  </si>
  <si>
    <t>Le pôle et/ou le chargé de Numérique responsable peut il s'appuyer sur des relais identifiés dans les directions ?</t>
  </si>
  <si>
    <t>Faites-vous appel à des prestataires ou partenaires spécialisés dans le Numérique responsable ?</t>
  </si>
  <si>
    <r>
      <t xml:space="preserve">Disposez-vous d'un outil de suivi et de pilotage de la performance environnementale du SI ?
</t>
    </r>
    <r>
      <rPr>
        <i/>
        <sz val="10"/>
        <rFont val="Calibri"/>
        <family val="2"/>
        <scheme val="minor"/>
      </rPr>
      <t>Ex : outil d'inventaire du SI, outil de pilotage des consommations énergétiques,..</t>
    </r>
  </si>
  <si>
    <t>Avez-vous un plan d'action pour la réduction du nombre d'équipements par personne et par an ?</t>
  </si>
  <si>
    <t>Si elle est &gt; 0, pouvez-vous nous décrire les équipements concernés et les revendeurs retenus ?</t>
  </si>
  <si>
    <t>Si oui, pouvez-vous nous décrire les équipements concernés par la location, le % par rapport au parc global et les fournisseurs retenus ?</t>
  </si>
  <si>
    <t>Achetez-vous de l’énergie renouvelable qui sert à alimenter le système d’information ?</t>
  </si>
  <si>
    <t>Si elle est &gt; 0, quels labels avez-vous identifié et pourquoi ?</t>
  </si>
  <si>
    <t>Quelle est la part de solutions libres (ou "open-source") dans vos projets ? (en %)</t>
  </si>
  <si>
    <t>Une équipe pluridisciplinaire est-elle mobilisée lors de la réflexion et la conception d'une fonctionnalité (métier, UX/UI, développeur, ops…) ?</t>
  </si>
  <si>
    <r>
      <t xml:space="preserve">Faites-vous un développement d'abord pour les terminaux mobiles, en adoptant une approche </t>
    </r>
    <r>
      <rPr>
        <i/>
        <sz val="10"/>
        <rFont val="Calibri"/>
        <family val="2"/>
        <scheme val="minor"/>
      </rPr>
      <t xml:space="preserve">réactive / adaptée </t>
    </r>
    <r>
      <rPr>
        <sz val="10"/>
        <rFont val="Calibri"/>
        <family val="2"/>
        <scheme val="minor"/>
      </rPr>
      <t xml:space="preserve"> ?</t>
    </r>
  </si>
  <si>
    <t>Testez-vous vos applications sur des anciens équipements (plus de 5 ans) ?</t>
  </si>
  <si>
    <t>Quelles sont les bonnes pratiques éco-responsables mises en place dans votre centre de données ?</t>
  </si>
  <si>
    <t>Pilotez vous la performance énergétique / le PUE (indicateur d'efficacité énergétique) de votre centre de données ?</t>
  </si>
  <si>
    <t>Consolidez-vous les serveurs physiques sous-utilisés pour les regrouper (rationalisation et virtualisation) ?</t>
  </si>
  <si>
    <t>Les équipements physiques du centre de données sont-ils mutualisés ?</t>
  </si>
  <si>
    <r>
      <t xml:space="preserve">Avez-vous mis en place une urbanisation de votre centre de données permettant de réduire ses impacts environnementaux, notamment dans une perspective d'évolution de ce datacenter ?
</t>
    </r>
    <r>
      <rPr>
        <i/>
        <sz val="10"/>
        <rFont val="Calibri"/>
        <family val="2"/>
        <scheme val="minor"/>
      </rPr>
      <t>ex : création de salle à haute/faible densité, confinement en allées chaude/froides</t>
    </r>
  </si>
  <si>
    <t>Avez vous déjà lancé des initiatives profitant de la mutualisation d'outils ou de services numériques entre les collectivités?</t>
  </si>
  <si>
    <t>Les équipements en fin de vie sont récupérés par des prestataires écoresponsables ou revalorisés en interne (récupération de certaines pièces des équipements pour en réparer d'autres)</t>
  </si>
  <si>
    <t>Si oui, quelles garanties demandez-vous à ces professionnels ?</t>
  </si>
  <si>
    <t xml:space="preserve">Si oui, vers quoi est dirigée la collecte des cartouches / toners des copieurs / imprimantes ? </t>
  </si>
  <si>
    <t xml:space="preserve">Si oui, êtes-vous attentifs aux engagements RSE et à la transparence des acteurs du réemploi et de la fin de vie sur le devenir des équipements ? </t>
  </si>
  <si>
    <t>L'énergie thermique produite par les centres de données que vous utilisez est-elle réutilisée ?</t>
  </si>
  <si>
    <t xml:space="preserve">Connaissez-vous les acteurs du reconditionné sur votre territoire ? </t>
  </si>
  <si>
    <t>Avez-vous fait une cartographie des acteurs du reconditionné sur le territoire ?</t>
  </si>
  <si>
    <t xml:space="preserve">Les indicateurs de suivi liés à l'impact environnemental du numérique sont-ils communiqués aux agents ? </t>
  </si>
  <si>
    <t>La plupart des agents montrent une prise de conscience</t>
  </si>
  <si>
    <t>Les agents sont force de proposition pour diminuer l'impact environnemental du numérique de la collectivité</t>
  </si>
  <si>
    <r>
      <t xml:space="preserve">Avez-vous mis en place des dispositifs pour réduire les volumes stockées dans le temps ?
</t>
    </r>
    <r>
      <rPr>
        <i/>
        <sz val="10"/>
        <rFont val="Calibri"/>
        <family val="2"/>
        <scheme val="minor"/>
      </rPr>
      <t>Ex : une politique de gestion des données avec des durée de vie et formats d'archivage</t>
    </r>
  </si>
  <si>
    <t>Sensibilisez-vous vos agents aux bonnes pratiques du numérique (éteindre les équipements, limiter l'envoi et le stockage excessif de données…) ?</t>
  </si>
  <si>
    <t>Si oui, combien de vos agents ont déjà été formés spécifiquement sur ce sujet ?</t>
  </si>
  <si>
    <t>Assurez-vous de la montée en compétences de vos équipes DSI/informatique sur les leviers Numérique responsable (écoconception applicative, optimisation des infrastructures, gestion responsable du cloud, optimisation de l'architecture, virtualisation des serveurs…) ?</t>
  </si>
  <si>
    <t>Les compétences / expériences sur le Numérique responsable sont elles valorisées au niveau du recrutement des agents de la DSI ?</t>
  </si>
  <si>
    <t>Les compétences / expériences sur le Numérique responsable sont-elles valorisées au cours de l'évolution d'un agent de la DSI dans l'organisation ?</t>
  </si>
  <si>
    <t>Est-ce que la politique de télétravail mise en place dans l'organisation a prévu une campagne de mesure de la réduction des déplacements des agents ?</t>
  </si>
  <si>
    <t xml:space="preserve">Si oui, quels sont les outils collaboratifs utilisés par vos agents ? </t>
  </si>
  <si>
    <t>Envisagez vous le numérique comme un levier de transition écologique de votre territoire ?</t>
  </si>
  <si>
    <t xml:space="preserve">Avez-vous mis en œuvre une stratégie de ville intelligente ? </t>
  </si>
  <si>
    <r>
      <t xml:space="preserve">Avez-vous engagé une réflexion pour étudier l'apport des nouvelles technologies (Internet des objets, 5G, Réalité virtuelle/augmentée, Intelligence Artificielle/Big Data…) pour réduire l'impact de vos activités au sein de votre collectivité ?
</t>
    </r>
    <r>
      <rPr>
        <i/>
        <sz val="10"/>
        <rFont val="Calibri"/>
        <family val="2"/>
        <scheme val="minor"/>
      </rPr>
      <t>Ex : gestion des équipements à distance, mise en place de capteurs pour réguler la température de batiments, etc.</t>
    </r>
  </si>
  <si>
    <t>Avez-vous mis à disposition des compétences et ressources numériques de votre collectivité au service d'initiatives pour le développement durable au sein de la collectivité ?</t>
  </si>
  <si>
    <t>Avez-vous mis à disposition des compétences et ressources numériques de votre collectivité au service d'initiatives pour le développement durable sur le territoire ?</t>
  </si>
  <si>
    <t>Oui, une initiative a été mise en place</t>
  </si>
  <si>
    <t xml:space="preserve">Le processus de développement de services numériques est-il décrit et documenté (modalités, étapes,…) ? </t>
  </si>
  <si>
    <r>
      <t xml:space="preserve">Avez-vous mis en place des initiatives de sensibilisation de vos agents au Numérique responsable ? 
</t>
    </r>
    <r>
      <rPr>
        <i/>
        <sz val="10"/>
        <rFont val="Calibri"/>
        <family val="2"/>
        <scheme val="minor"/>
      </rPr>
      <t>Ex : Fresque du Numérique, Cyber Clean Up day, …</t>
    </r>
  </si>
  <si>
    <t>Si oui, ces supports sont-ils accessibles et comment ?</t>
  </si>
  <si>
    <t>Oui, plusieurs initiatives sont mises en places</t>
  </si>
  <si>
    <t>Non, mais c'est en cours de réflexion</t>
  </si>
  <si>
    <t>La collectivité s'appuie sur les préconisations d'organismes reconnus comme l'ADEME, l'INR…</t>
  </si>
  <si>
    <t>L'empreinte environnementale de votre SI, ou de votre projet, a-t-elle été évaluée au moins une fois ? Si non, les questions 28 à 32 ne sont pas pertinentes</t>
  </si>
  <si>
    <t>Avez-vous des équipes internes en charges de la conception de vos services numériques ? Si non, les questions 83 à 120 peuvent être posées à vos sous-traitants / prestataires</t>
  </si>
  <si>
    <t>Avez-vous un centre de données en propre ? Si non, les questions 122 à 129 peuvent être posées à vos sous-traitants</t>
  </si>
  <si>
    <t>Avez-vous initié une migration vers le Cloud ? Si non, les questions 131 et 132 ne sont pas pertinentes</t>
  </si>
  <si>
    <t>Avez-vous intégré des formations autour de la réduction des impacts environnementaux du numérique dans votre plan de formation ?</t>
  </si>
  <si>
    <t>Avez-vous déjà identifié les acteurs externes à votre structure qui peuvent réduire les impacts écologiques du numérique ? Si non, les questions 199 et 200 ne sont pas pertinentes</t>
  </si>
  <si>
    <t>Les questions ci-dessous peuvent être envoyées et remplies par vos prestataires / sous-traitants</t>
  </si>
  <si>
    <t>Priorité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</si>
</sst>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6" x14ac:knownFonts="1">
    <font>
      <sz val="11"/>
      <color theme="1"/>
      <name val="Calibri"/>
      <family val="2"/>
      <scheme val="minor"/>
    </font>
    <font>
      <b/>
      <sz val="11"/>
      <color theme="1"/>
      <name val="Calibri"/>
      <family val="2"/>
      <scheme val="minor"/>
    </font>
    <font>
      <sz val="11"/>
      <name val="Calibri"/>
      <family val="2"/>
      <scheme val="minor"/>
    </font>
    <font>
      <b/>
      <sz val="11"/>
      <color theme="0"/>
      <name val="Calibri"/>
      <family val="2"/>
      <scheme val="minor"/>
    </font>
    <font>
      <b/>
      <sz val="10"/>
      <color theme="1"/>
      <name val="Calibri"/>
      <family val="2"/>
      <scheme val="minor"/>
    </font>
    <font>
      <b/>
      <sz val="10"/>
      <name val="Calibri"/>
      <family val="2"/>
      <scheme val="minor"/>
    </font>
    <font>
      <b/>
      <sz val="10"/>
      <color theme="0"/>
      <name val="Calibri"/>
      <family val="2"/>
      <scheme val="minor"/>
    </font>
    <font>
      <sz val="10"/>
      <color theme="1"/>
      <name val="Calibri"/>
      <family val="2"/>
      <scheme val="minor"/>
    </font>
    <font>
      <sz val="10"/>
      <name val="Calibri"/>
      <family val="2"/>
      <scheme val="minor"/>
    </font>
    <font>
      <i/>
      <sz val="10"/>
      <name val="Calibri"/>
      <family val="2"/>
      <scheme val="minor"/>
    </font>
    <font>
      <b/>
      <sz val="9"/>
      <name val="Calibri"/>
      <family val="2"/>
      <scheme val="minor"/>
    </font>
    <font>
      <b/>
      <sz val="9"/>
      <color theme="1"/>
      <name val="Calibri"/>
      <family val="2"/>
      <scheme val="minor"/>
    </font>
    <font>
      <sz val="9"/>
      <color theme="1"/>
      <name val="Calibri"/>
      <family val="2"/>
      <scheme val="minor"/>
    </font>
    <font>
      <sz val="10"/>
      <color theme="0"/>
      <name val="Calibri"/>
      <family val="2"/>
      <scheme val="minor"/>
    </font>
    <font>
      <b/>
      <sz val="14"/>
      <color theme="1"/>
      <name val="Calibri"/>
      <family val="2"/>
      <scheme val="minor"/>
    </font>
    <font>
      <sz val="14"/>
      <color theme="1"/>
      <name val="Calibri"/>
      <family val="2"/>
      <scheme val="minor"/>
    </font>
    <font>
      <b/>
      <sz val="12"/>
      <color theme="1"/>
      <name val="Calibri"/>
      <family val="2"/>
      <scheme val="minor"/>
    </font>
    <font>
      <b/>
      <sz val="12"/>
      <name val="Calibri"/>
      <family val="2"/>
      <scheme val="minor"/>
    </font>
    <font>
      <b/>
      <sz val="12"/>
      <color theme="0"/>
      <name val="Calibri"/>
      <family val="2"/>
      <scheme val="minor"/>
    </font>
    <font>
      <b/>
      <sz val="16"/>
      <color theme="0"/>
      <name val="Calibri"/>
      <family val="2"/>
      <scheme val="minor"/>
    </font>
    <font>
      <b/>
      <sz val="14"/>
      <color theme="0"/>
      <name val="Calibri"/>
      <family val="2"/>
      <scheme val="minor"/>
    </font>
    <font>
      <sz val="11"/>
      <color theme="0"/>
      <name val="Calibri"/>
      <family val="2"/>
      <scheme val="minor"/>
    </font>
    <font>
      <sz val="10"/>
      <color rgb="FFFF0000"/>
      <name val="Calibri"/>
      <family val="2"/>
      <scheme val="minor"/>
    </font>
    <font>
      <sz val="10"/>
      <color rgb="FF0070C0"/>
      <name val="Calibri"/>
      <family val="2"/>
      <scheme val="minor"/>
    </font>
    <font>
      <strike/>
      <sz val="10"/>
      <color rgb="FFFF0000"/>
      <name val="Calibri"/>
      <family val="2"/>
      <scheme val="minor"/>
    </font>
    <font>
      <b/>
      <sz val="12"/>
      <color rgb="FFFF0000"/>
      <name val="Calibri"/>
      <family val="2"/>
      <scheme val="minor"/>
    </font>
  </fonts>
  <fills count="19">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rgb="FF9751CB"/>
        <bgColor indexed="64"/>
      </patternFill>
    </fill>
    <fill>
      <patternFill patternType="solid">
        <fgColor rgb="FFE6CDFF"/>
        <bgColor indexed="64"/>
      </patternFill>
    </fill>
    <fill>
      <patternFill patternType="solid">
        <fgColor theme="9" tint="-0.249977111117893"/>
        <bgColor indexed="64"/>
      </patternFill>
    </fill>
    <fill>
      <patternFill patternType="solid">
        <fgColor theme="9"/>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5" tint="0.7999816888943144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theme="0" tint="-0.14999847407452621"/>
      </left>
      <right style="thin">
        <color theme="0" tint="-0.14999847407452621"/>
      </right>
      <top/>
      <bottom style="thin">
        <color theme="0" tint="-0.14999847407452621"/>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41">
    <xf numFmtId="0" fontId="0" fillId="0" borderId="0" xfId="0"/>
    <xf numFmtId="0" fontId="0" fillId="0" borderId="0" xfId="0" applyFont="1"/>
    <xf numFmtId="0" fontId="11" fillId="7" borderId="0" xfId="0" applyFont="1" applyFill="1" applyBorder="1" applyAlignment="1">
      <alignment horizontal="center" vertical="top"/>
    </xf>
    <xf numFmtId="0" fontId="11" fillId="7" borderId="0" xfId="0" applyFont="1" applyFill="1" applyBorder="1" applyAlignment="1">
      <alignment horizontal="left" vertical="top"/>
    </xf>
    <xf numFmtId="0" fontId="11" fillId="7" borderId="0" xfId="0" applyFont="1" applyFill="1" applyBorder="1" applyAlignment="1">
      <alignment horizontal="center" vertical="top" wrapText="1"/>
    </xf>
    <xf numFmtId="0" fontId="11" fillId="8" borderId="0" xfId="0" applyFont="1" applyFill="1" applyBorder="1" applyAlignment="1">
      <alignment horizontal="center" vertical="center" wrapText="1"/>
    </xf>
    <xf numFmtId="0" fontId="11" fillId="8" borderId="0" xfId="0" applyFont="1" applyFill="1" applyBorder="1" applyAlignment="1">
      <alignment horizontal="center" vertical="center"/>
    </xf>
    <xf numFmtId="0" fontId="10" fillId="2" borderId="0" xfId="0" applyFont="1" applyFill="1" applyBorder="1" applyAlignment="1">
      <alignment horizontal="center" vertical="top" wrapText="1"/>
    </xf>
    <xf numFmtId="0" fontId="10" fillId="2" borderId="0" xfId="0" applyFont="1" applyFill="1" applyBorder="1" applyAlignment="1">
      <alignment horizontal="center" vertical="top"/>
    </xf>
    <xf numFmtId="0" fontId="14" fillId="7" borderId="0" xfId="0" applyFont="1" applyFill="1" applyBorder="1" applyAlignment="1">
      <alignment horizontal="center" vertical="center"/>
    </xf>
    <xf numFmtId="0" fontId="14" fillId="7" borderId="0" xfId="0" applyFont="1" applyFill="1" applyBorder="1" applyAlignment="1">
      <alignment horizontal="left" vertical="center"/>
    </xf>
    <xf numFmtId="0" fontId="16" fillId="7" borderId="0" xfId="0" applyFont="1" applyFill="1" applyBorder="1" applyAlignment="1">
      <alignment horizontal="center" vertical="center" wrapText="1"/>
    </xf>
    <xf numFmtId="0" fontId="0" fillId="0" borderId="0" xfId="0" applyFill="1"/>
    <xf numFmtId="0" fontId="19" fillId="12"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horizontal="center" vertical="center"/>
    </xf>
    <xf numFmtId="0" fontId="20" fillId="13" borderId="0" xfId="0" applyFont="1" applyFill="1" applyAlignment="1">
      <alignment horizontal="center" vertical="center"/>
    </xf>
    <xf numFmtId="0" fontId="7" fillId="0" borderId="6" xfId="0" applyFont="1" applyBorder="1" applyAlignment="1">
      <alignment horizontal="center" vertical="center"/>
    </xf>
    <xf numFmtId="164" fontId="0" fillId="16" borderId="0" xfId="0" applyNumberFormat="1" applyFont="1" applyFill="1" applyBorder="1" applyAlignment="1">
      <alignment horizontal="center"/>
    </xf>
    <xf numFmtId="0" fontId="0" fillId="0" borderId="0" xfId="0" applyAlignment="1">
      <alignment vertical="center"/>
    </xf>
    <xf numFmtId="0" fontId="0" fillId="0" borderId="0" xfId="0" applyAlignment="1">
      <alignment horizontal="center"/>
    </xf>
    <xf numFmtId="0" fontId="1" fillId="15" borderId="0"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5" xfId="0" applyFont="1" applyFill="1" applyBorder="1" applyAlignment="1">
      <alignment horizontal="center" vertical="center" wrapText="1"/>
    </xf>
    <xf numFmtId="0" fontId="2" fillId="16" borderId="4" xfId="0" applyFont="1" applyFill="1" applyBorder="1" applyAlignment="1">
      <alignment horizontal="left"/>
    </xf>
    <xf numFmtId="164" fontId="0" fillId="16" borderId="5" xfId="0" applyNumberFormat="1" applyFont="1" applyFill="1" applyBorder="1" applyAlignment="1">
      <alignment horizontal="center"/>
    </xf>
    <xf numFmtId="0" fontId="2" fillId="16" borderId="9" xfId="0" applyFont="1" applyFill="1" applyBorder="1" applyAlignment="1">
      <alignment horizontal="left"/>
    </xf>
    <xf numFmtId="164" fontId="1" fillId="6" borderId="5" xfId="0" applyNumberFormat="1" applyFont="1" applyFill="1" applyBorder="1" applyAlignment="1">
      <alignment horizontal="center"/>
    </xf>
    <xf numFmtId="164" fontId="1" fillId="6" borderId="8" xfId="0" applyNumberFormat="1" applyFont="1" applyFill="1" applyBorder="1" applyAlignment="1">
      <alignment horizontal="center"/>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0" fillId="3" borderId="0" xfId="0" applyFill="1"/>
    <xf numFmtId="0" fontId="0" fillId="3" borderId="0" xfId="0" applyFill="1" applyAlignment="1">
      <alignment vertical="center"/>
    </xf>
    <xf numFmtId="0" fontId="3" fillId="14" borderId="0" xfId="0" applyFont="1" applyFill="1" applyAlignment="1">
      <alignment horizontal="center"/>
    </xf>
    <xf numFmtId="0" fontId="0" fillId="0" borderId="0" xfId="0" applyFont="1" applyBorder="1" applyAlignment="1">
      <alignment horizontal="center" vertical="center"/>
    </xf>
    <xf numFmtId="0" fontId="0" fillId="0" borderId="5" xfId="0" applyBorder="1" applyAlignment="1">
      <alignment horizontal="center" vertical="center"/>
    </xf>
    <xf numFmtId="164" fontId="0" fillId="16" borderId="8" xfId="0" applyNumberFormat="1" applyFill="1" applyBorder="1" applyAlignment="1">
      <alignment horizontal="center"/>
    </xf>
    <xf numFmtId="0" fontId="12" fillId="0" borderId="0" xfId="0" applyFont="1" applyBorder="1" applyAlignment="1">
      <alignment vertical="top" wrapText="1"/>
    </xf>
    <xf numFmtId="0" fontId="15" fillId="0" borderId="0" xfId="0" applyFont="1" applyBorder="1" applyAlignment="1">
      <alignment vertical="center" wrapText="1"/>
    </xf>
    <xf numFmtId="0" fontId="4" fillId="0" borderId="0" xfId="0" applyFont="1" applyBorder="1" applyAlignment="1">
      <alignment horizontal="center" vertical="center" wrapText="1"/>
    </xf>
    <xf numFmtId="0" fontId="8" fillId="0" borderId="0" xfId="0" applyFont="1" applyBorder="1" applyAlignment="1">
      <alignment vertical="center"/>
    </xf>
    <xf numFmtId="0" fontId="7" fillId="0" borderId="0" xfId="0" applyFont="1" applyBorder="1" applyAlignment="1">
      <alignment vertical="center"/>
    </xf>
    <xf numFmtId="0" fontId="7" fillId="0" borderId="0" xfId="0" applyFont="1" applyFill="1" applyBorder="1" applyAlignment="1">
      <alignment vertical="center"/>
    </xf>
    <xf numFmtId="0" fontId="7" fillId="0" borderId="0" xfId="0" applyFont="1" applyBorder="1" applyAlignment="1">
      <alignment horizontal="left" vertical="center"/>
    </xf>
    <xf numFmtId="0" fontId="8" fillId="0" borderId="0" xfId="0" applyFont="1" applyFill="1" applyBorder="1" applyAlignment="1">
      <alignment horizontal="left" vertical="center" wrapText="1"/>
    </xf>
    <xf numFmtId="0" fontId="7" fillId="0" borderId="0" xfId="0" applyFont="1" applyBorder="1" applyAlignment="1">
      <alignment horizontal="center" vertical="top" wrapText="1"/>
    </xf>
    <xf numFmtId="0" fontId="7" fillId="0" borderId="0" xfId="0" applyFont="1" applyBorder="1" applyAlignment="1">
      <alignment horizontal="left" vertical="top" wrapText="1"/>
    </xf>
    <xf numFmtId="0" fontId="8"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top" wrapText="1"/>
    </xf>
    <xf numFmtId="0" fontId="7" fillId="0" borderId="0" xfId="0" applyFont="1" applyBorder="1" applyAlignment="1">
      <alignment horizontal="center" vertical="center" wrapText="1"/>
    </xf>
    <xf numFmtId="0" fontId="7" fillId="0" borderId="0" xfId="0" applyFont="1" applyBorder="1" applyAlignment="1">
      <alignment vertical="top" wrapText="1"/>
    </xf>
    <xf numFmtId="0" fontId="8" fillId="0" borderId="0" xfId="0" applyFont="1" applyBorder="1" applyAlignment="1">
      <alignment vertical="top" wrapText="1"/>
    </xf>
    <xf numFmtId="0" fontId="8" fillId="0" borderId="0" xfId="0" applyFont="1" applyBorder="1" applyAlignment="1">
      <alignment horizontal="center" vertical="center" wrapText="1"/>
    </xf>
    <xf numFmtId="0" fontId="8" fillId="0" borderId="0" xfId="0" applyFont="1" applyBorder="1" applyAlignment="1">
      <alignment horizontal="left" vertical="top" wrapText="1"/>
    </xf>
    <xf numFmtId="0" fontId="5" fillId="11" borderId="0" xfId="0" applyFont="1" applyFill="1" applyAlignment="1">
      <alignment horizontal="center" vertical="center" wrapText="1"/>
    </xf>
    <xf numFmtId="0" fontId="5" fillId="9" borderId="0" xfId="0" applyFont="1" applyFill="1" applyAlignment="1">
      <alignment horizontal="center" vertical="center" wrapText="1"/>
    </xf>
    <xf numFmtId="0" fontId="5" fillId="5" borderId="0" xfId="0" applyFont="1" applyFill="1" applyAlignment="1">
      <alignment horizontal="center" vertical="center" wrapText="1"/>
    </xf>
    <xf numFmtId="0" fontId="5" fillId="4" borderId="0" xfId="0" applyFont="1" applyFill="1" applyAlignment="1">
      <alignment horizontal="center" vertical="center" wrapText="1"/>
    </xf>
    <xf numFmtId="0" fontId="4" fillId="4" borderId="0" xfId="0" applyFont="1" applyFill="1" applyAlignment="1">
      <alignment horizontal="center" vertical="center" wrapText="1"/>
    </xf>
    <xf numFmtId="0" fontId="7" fillId="0" borderId="0" xfId="0" applyFont="1" applyBorder="1" applyAlignment="1">
      <alignment vertical="center" wrapText="1"/>
    </xf>
    <xf numFmtId="0" fontId="0" fillId="0" borderId="10" xfId="0" applyBorder="1" applyAlignment="1">
      <alignment horizontal="center" vertical="center"/>
    </xf>
    <xf numFmtId="0" fontId="21" fillId="14" borderId="10" xfId="0" applyFont="1" applyFill="1" applyBorder="1" applyAlignment="1">
      <alignment horizontal="center" vertical="center"/>
    </xf>
    <xf numFmtId="0" fontId="7" fillId="0" borderId="11" xfId="0" applyFont="1" applyFill="1" applyBorder="1" applyAlignment="1">
      <alignment horizontal="center" vertical="center"/>
    </xf>
    <xf numFmtId="0" fontId="8" fillId="0" borderId="11" xfId="0" applyFont="1" applyFill="1" applyBorder="1" applyAlignment="1">
      <alignment horizontal="left" vertical="center" wrapText="1"/>
    </xf>
    <xf numFmtId="0" fontId="8" fillId="0" borderId="11" xfId="0" applyFont="1" applyFill="1" applyBorder="1" applyAlignment="1">
      <alignment vertical="center" wrapText="1"/>
    </xf>
    <xf numFmtId="0" fontId="8" fillId="0" borderId="11" xfId="0" applyFont="1" applyBorder="1" applyAlignment="1">
      <alignment horizontal="center" vertical="center" wrapText="1"/>
    </xf>
    <xf numFmtId="0" fontId="8" fillId="0" borderId="11" xfId="0" applyFont="1" applyBorder="1" applyAlignment="1">
      <alignment horizontal="left" vertical="center" wrapText="1"/>
    </xf>
    <xf numFmtId="0" fontId="8" fillId="0" borderId="11" xfId="0" applyFont="1" applyBorder="1" applyAlignment="1">
      <alignment vertical="center" wrapText="1"/>
    </xf>
    <xf numFmtId="0" fontId="7" fillId="0" borderId="11" xfId="0" applyFont="1" applyBorder="1" applyAlignment="1">
      <alignment vertical="center" wrapText="1"/>
    </xf>
    <xf numFmtId="0" fontId="8" fillId="0" borderId="11" xfId="0" applyFont="1" applyFill="1" applyBorder="1" applyAlignment="1">
      <alignment horizontal="center" vertical="center" wrapText="1"/>
    </xf>
    <xf numFmtId="0" fontId="13" fillId="0" borderId="11" xfId="0" applyFont="1" applyFill="1" applyBorder="1" applyAlignment="1">
      <alignment horizontal="center" vertical="center"/>
    </xf>
    <xf numFmtId="0" fontId="7" fillId="0" borderId="11" xfId="0" applyFont="1" applyBorder="1" applyAlignment="1">
      <alignment horizontal="left" vertical="center" wrapText="1"/>
    </xf>
    <xf numFmtId="0" fontId="9" fillId="0" borderId="11" xfId="0" applyFont="1" applyBorder="1" applyAlignment="1">
      <alignment horizontal="left" vertical="center" wrapText="1"/>
    </xf>
    <xf numFmtId="0" fontId="8" fillId="0" borderId="11" xfId="0" applyFont="1" applyFill="1" applyBorder="1" applyAlignment="1">
      <alignment horizontal="center" vertical="center"/>
    </xf>
    <xf numFmtId="9" fontId="8" fillId="0" borderId="11" xfId="0" applyNumberFormat="1" applyFont="1" applyBorder="1" applyAlignment="1">
      <alignment horizontal="left" vertical="center" wrapText="1"/>
    </xf>
    <xf numFmtId="0" fontId="8" fillId="3" borderId="11" xfId="0" applyFont="1" applyFill="1" applyBorder="1" applyAlignment="1">
      <alignment horizontal="center" vertical="center" wrapText="1"/>
    </xf>
    <xf numFmtId="0" fontId="7" fillId="0" borderId="0" xfId="0" applyFont="1" applyAlignment="1">
      <alignment vertical="center" wrapText="1"/>
    </xf>
    <xf numFmtId="0" fontId="7" fillId="0" borderId="0" xfId="0" applyFont="1" applyFill="1" applyBorder="1" applyAlignment="1">
      <alignment vertical="center" wrapText="1"/>
    </xf>
    <xf numFmtId="0" fontId="7" fillId="0" borderId="0" xfId="0" applyFont="1" applyAlignment="1">
      <alignment horizontal="center" vertical="center" wrapText="1"/>
    </xf>
    <xf numFmtId="0" fontId="1" fillId="0" borderId="0" xfId="0" applyFont="1"/>
    <xf numFmtId="0" fontId="8" fillId="17" borderId="11" xfId="0" applyFont="1" applyFill="1" applyBorder="1" applyAlignment="1">
      <alignment vertical="center" wrapText="1"/>
    </xf>
    <xf numFmtId="0" fontId="8" fillId="17" borderId="11" xfId="0" applyFont="1" applyFill="1" applyBorder="1" applyAlignment="1">
      <alignment horizontal="left" vertical="center" wrapText="1"/>
    </xf>
    <xf numFmtId="0" fontId="22" fillId="0" borderId="11" xfId="0" applyFont="1" applyBorder="1" applyAlignment="1">
      <alignment horizontal="left" vertical="center" wrapText="1"/>
    </xf>
    <xf numFmtId="0" fontId="1" fillId="11" borderId="0" xfId="0" applyFont="1" applyFill="1" applyBorder="1" applyAlignment="1">
      <alignment horizontal="center" vertical="center" wrapText="1"/>
    </xf>
    <xf numFmtId="0" fontId="0" fillId="0" borderId="0" xfId="0" applyBorder="1" applyAlignment="1">
      <alignment horizontal="center" vertical="center"/>
    </xf>
    <xf numFmtId="0" fontId="1" fillId="11" borderId="4" xfId="0" applyFont="1" applyFill="1" applyBorder="1" applyAlignment="1">
      <alignment horizontal="center" vertical="center" wrapText="1"/>
    </xf>
    <xf numFmtId="0" fontId="1" fillId="11" borderId="5"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Border="1" applyAlignment="1">
      <alignment horizontal="center" vertical="center"/>
    </xf>
    <xf numFmtId="0" fontId="7" fillId="18" borderId="11" xfId="0" applyFont="1" applyFill="1" applyBorder="1" applyAlignment="1">
      <alignment horizontal="center" vertical="center"/>
    </xf>
    <xf numFmtId="0" fontId="8" fillId="18" borderId="11" xfId="0" applyFont="1" applyFill="1" applyBorder="1" applyAlignment="1">
      <alignment horizontal="left" vertical="center" wrapText="1"/>
    </xf>
    <xf numFmtId="0" fontId="8" fillId="18" borderId="11" xfId="0" applyFont="1" applyFill="1" applyBorder="1" applyAlignment="1">
      <alignment vertical="center" wrapText="1"/>
    </xf>
    <xf numFmtId="0" fontId="8" fillId="18" borderId="11" xfId="0" applyFont="1" applyFill="1" applyBorder="1" applyAlignment="1">
      <alignment horizontal="center" vertical="center" wrapText="1"/>
    </xf>
    <xf numFmtId="0" fontId="7" fillId="18" borderId="0" xfId="0" applyFont="1" applyFill="1" applyBorder="1" applyAlignment="1">
      <alignment vertical="center"/>
    </xf>
    <xf numFmtId="0" fontId="7" fillId="18" borderId="11" xfId="0" applyFont="1" applyFill="1" applyBorder="1" applyAlignment="1">
      <alignment horizontal="left" vertical="center" wrapText="1"/>
    </xf>
    <xf numFmtId="0" fontId="7" fillId="18" borderId="0" xfId="0" applyFont="1" applyFill="1" applyBorder="1" applyAlignment="1">
      <alignment horizontal="left" vertical="center"/>
    </xf>
    <xf numFmtId="0" fontId="13" fillId="18" borderId="11" xfId="0" applyFont="1" applyFill="1" applyBorder="1" applyAlignment="1">
      <alignment horizontal="center" vertical="center"/>
    </xf>
    <xf numFmtId="0" fontId="9" fillId="18" borderId="11" xfId="0" applyFont="1" applyFill="1" applyBorder="1" applyAlignment="1">
      <alignment horizontal="left" vertical="center" wrapText="1"/>
    </xf>
    <xf numFmtId="0" fontId="8" fillId="18" borderId="0" xfId="0" applyFont="1" applyFill="1" applyBorder="1" applyAlignment="1">
      <alignment vertical="center"/>
    </xf>
    <xf numFmtId="0" fontId="8" fillId="18" borderId="11" xfId="0" applyFont="1" applyFill="1" applyBorder="1" applyAlignment="1">
      <alignment horizontal="center" vertical="center"/>
    </xf>
    <xf numFmtId="9" fontId="8" fillId="18" borderId="11" xfId="0" applyNumberFormat="1" applyFont="1" applyFill="1" applyBorder="1" applyAlignment="1">
      <alignment horizontal="left" vertical="center" wrapText="1"/>
    </xf>
    <xf numFmtId="0" fontId="8" fillId="18" borderId="0" xfId="0" applyFont="1" applyFill="1" applyAlignment="1">
      <alignment horizontal="left" vertical="center"/>
    </xf>
    <xf numFmtId="0" fontId="24" fillId="18" borderId="11" xfId="0" applyFont="1" applyFill="1" applyBorder="1" applyAlignment="1">
      <alignment horizontal="left" vertical="center" wrapText="1"/>
    </xf>
    <xf numFmtId="0" fontId="7" fillId="18" borderId="4" xfId="0" applyFont="1" applyFill="1" applyBorder="1" applyAlignment="1">
      <alignment horizontal="center" vertical="center"/>
    </xf>
    <xf numFmtId="0" fontId="7" fillId="18" borderId="0" xfId="0" applyFont="1" applyFill="1" applyBorder="1" applyAlignment="1">
      <alignment horizontal="center" vertical="center"/>
    </xf>
    <xf numFmtId="0" fontId="0" fillId="18" borderId="0" xfId="0" applyFont="1" applyFill="1" applyBorder="1" applyAlignment="1">
      <alignment horizontal="center" vertical="center"/>
    </xf>
    <xf numFmtId="0" fontId="0" fillId="18" borderId="0" xfId="0" applyFill="1" applyBorder="1" applyAlignment="1">
      <alignment horizontal="center" vertical="center"/>
    </xf>
    <xf numFmtId="0" fontId="0" fillId="18" borderId="5" xfId="0" applyFill="1" applyBorder="1" applyAlignment="1">
      <alignment horizontal="center" vertical="center"/>
    </xf>
    <xf numFmtId="0" fontId="7" fillId="18" borderId="9" xfId="0" applyFont="1" applyFill="1" applyBorder="1" applyAlignment="1">
      <alignment horizontal="center" vertical="center"/>
    </xf>
    <xf numFmtId="0" fontId="0" fillId="18" borderId="7" xfId="0" applyFont="1" applyFill="1" applyBorder="1" applyAlignment="1">
      <alignment horizontal="center" vertical="center"/>
    </xf>
    <xf numFmtId="0" fontId="0" fillId="18" borderId="7" xfId="0" applyFill="1" applyBorder="1" applyAlignment="1">
      <alignment horizontal="center" vertical="center"/>
    </xf>
    <xf numFmtId="0" fontId="0" fillId="18" borderId="8" xfId="0" applyFill="1" applyBorder="1" applyAlignment="1">
      <alignment horizontal="center" vertical="center"/>
    </xf>
    <xf numFmtId="0" fontId="25" fillId="0" borderId="0" xfId="0" applyFont="1" applyFill="1" applyBorder="1" applyAlignment="1">
      <alignment horizontal="left" vertical="top"/>
    </xf>
    <xf numFmtId="0" fontId="17" fillId="2" borderId="0" xfId="0" applyFont="1" applyFill="1" applyBorder="1" applyAlignment="1">
      <alignment horizontal="center" vertical="center"/>
    </xf>
    <xf numFmtId="0" fontId="14" fillId="8" borderId="0" xfId="0" applyFont="1" applyFill="1" applyBorder="1" applyAlignment="1">
      <alignment horizontal="center" vertical="center" wrapText="1"/>
    </xf>
    <xf numFmtId="0" fontId="14" fillId="8" borderId="0" xfId="0" applyFont="1" applyFill="1" applyBorder="1" applyAlignment="1">
      <alignment horizontal="center" vertical="center"/>
    </xf>
    <xf numFmtId="0" fontId="18" fillId="10" borderId="0" xfId="0" applyFont="1" applyFill="1" applyBorder="1" applyAlignment="1">
      <alignment horizontal="center" vertical="center" wrapText="1"/>
    </xf>
    <xf numFmtId="0" fontId="6" fillId="10" borderId="0" xfId="0" applyFont="1" applyFill="1" applyBorder="1" applyAlignment="1">
      <alignment horizontal="center" vertical="center"/>
    </xf>
    <xf numFmtId="0" fontId="6" fillId="10" borderId="0" xfId="0" applyFont="1" applyFill="1" applyBorder="1" applyAlignment="1">
      <alignment horizontal="center" vertical="center" wrapText="1"/>
    </xf>
    <xf numFmtId="164" fontId="1" fillId="6" borderId="9" xfId="0" applyNumberFormat="1" applyFont="1" applyFill="1" applyBorder="1" applyAlignment="1">
      <alignment horizontal="center"/>
    </xf>
    <xf numFmtId="0" fontId="1" fillId="6" borderId="8" xfId="0" applyFont="1" applyFill="1" applyBorder="1" applyAlignment="1">
      <alignment horizontal="center"/>
    </xf>
    <xf numFmtId="0" fontId="3" fillId="10" borderId="1" xfId="0" applyFont="1" applyFill="1" applyBorder="1" applyAlignment="1">
      <alignment horizontal="center"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3" fillId="10" borderId="0"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4" borderId="1" xfId="0"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14" borderId="0"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3"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vertical="center"/>
    </xf>
    <xf numFmtId="0" fontId="7" fillId="18" borderId="7" xfId="0" applyFont="1" applyFill="1" applyBorder="1" applyAlignment="1">
      <alignment horizontal="center" vertical="center"/>
    </xf>
    <xf numFmtId="164" fontId="0" fillId="16" borderId="7" xfId="0" applyNumberFormat="1" applyFont="1" applyFill="1" applyBorder="1" applyAlignment="1">
      <alignment horizontal="center"/>
    </xf>
  </cellXfs>
  <cellStyles count="1">
    <cellStyle name="Normal" xfId="0" builtinId="0"/>
  </cellStyles>
  <dxfs count="0"/>
  <tableStyles count="1" defaultTableStyle="TableStyleMedium2" defaultPivotStyle="PivotStyleLight16">
    <tableStyle name="Invisible" pivot="0" table="0" count="0" xr9:uid="{2C97CE3D-3C9C-4AC1-8F56-1B47473A7599}"/>
  </tableStyles>
  <colors>
    <mruColors>
      <color rgb="FFE6CDFF"/>
      <color rgb="FF9751CB"/>
      <color rgb="FFFF5050"/>
      <color rgb="FFFF7C80"/>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1"/>
          <c:order val="0"/>
          <c:marker>
            <c:symbol val="none"/>
          </c:marker>
          <c:cat>
            <c:strRef>
              <c:f>'2. Note de maturité'!$P$4:$P$10</c:f>
              <c:strCache>
                <c:ptCount val="7"/>
                <c:pt idx="0">
                  <c:v>1. Stratégie et Gouvernance</c:v>
                </c:pt>
                <c:pt idx="1">
                  <c:v>2. Mesure</c:v>
                </c:pt>
                <c:pt idx="2">
                  <c:v>3. Achat</c:v>
                </c:pt>
                <c:pt idx="3">
                  <c:v>4. Transformation du numérique</c:v>
                </c:pt>
                <c:pt idx="4">
                  <c:v>5. DEEE et Economie circulaire</c:v>
                </c:pt>
                <c:pt idx="5">
                  <c:v>6. Sensibilisation</c:v>
                </c:pt>
                <c:pt idx="6">
                  <c:v>7. Numérique pour une Collectivité Eco-responsable</c:v>
                </c:pt>
              </c:strCache>
            </c:strRef>
          </c:cat>
          <c:val>
            <c:numRef>
              <c:f>'2. Note de maturité'!$Q$4:$Q$10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1EDE-4FF6-AD93-2930B9C1C0C4}"/>
            </c:ext>
          </c:extLst>
        </c:ser>
        <c:ser>
          <c:idx val="0"/>
          <c:order val="1"/>
          <c:spPr>
            <a:ln w="28575" cap="rnd">
              <a:solidFill>
                <a:schemeClr val="accent1"/>
              </a:solidFill>
              <a:round/>
            </a:ln>
            <a:effectLst/>
          </c:spPr>
          <c:marker>
            <c:symbol val="none"/>
          </c:marker>
          <c:cat>
            <c:strRef>
              <c:f>'2. Note de maturité'!$P$4:$P$10</c:f>
              <c:strCache>
                <c:ptCount val="7"/>
                <c:pt idx="0">
                  <c:v>1. Stratégie et Gouvernance</c:v>
                </c:pt>
                <c:pt idx="1">
                  <c:v>2. Mesure</c:v>
                </c:pt>
                <c:pt idx="2">
                  <c:v>3. Achat</c:v>
                </c:pt>
                <c:pt idx="3">
                  <c:v>4. Transformation du numérique</c:v>
                </c:pt>
                <c:pt idx="4">
                  <c:v>5. DEEE et Economie circulaire</c:v>
                </c:pt>
                <c:pt idx="5">
                  <c:v>6. Sensibilisation</c:v>
                </c:pt>
                <c:pt idx="6">
                  <c:v>7. Numérique pour une Collectivité Eco-responsable</c:v>
                </c:pt>
              </c:strCache>
            </c:strRef>
          </c:cat>
          <c:val>
            <c:numRef>
              <c:f>'2. Note de maturité'!$Q$4:$Q$10</c:f>
              <c:numCache>
                <c:formatCode>0.0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6-1EDE-4FF6-AD93-2930B9C1C0C4}"/>
            </c:ext>
          </c:extLst>
        </c:ser>
        <c:dLbls>
          <c:showLegendKey val="0"/>
          <c:showVal val="0"/>
          <c:showCatName val="0"/>
          <c:showSerName val="0"/>
          <c:showPercent val="0"/>
          <c:showBubbleSize val="0"/>
        </c:dLbls>
        <c:axId val="729694616"/>
        <c:axId val="729691008"/>
      </c:radarChart>
      <c:catAx>
        <c:axId val="729694616"/>
        <c:scaling>
          <c:orientation val="minMax"/>
        </c:scaling>
        <c:delete val="1"/>
        <c:axPos val="b"/>
        <c:numFmt formatCode="General" sourceLinked="1"/>
        <c:majorTickMark val="none"/>
        <c:minorTickMark val="none"/>
        <c:tickLblPos val="nextTo"/>
        <c:crossAx val="729691008"/>
        <c:crosses val="autoZero"/>
        <c:auto val="1"/>
        <c:lblAlgn val="ctr"/>
        <c:lblOffset val="100"/>
        <c:noMultiLvlLbl val="0"/>
      </c:catAx>
      <c:valAx>
        <c:axId val="729691008"/>
        <c:scaling>
          <c:orientation val="minMax"/>
          <c:max val="4"/>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29694616"/>
        <c:crosses val="autoZero"/>
        <c:crossBetween val="between"/>
      </c:valAx>
    </c:plotArea>
    <c:plotVisOnly val="1"/>
    <c:dispBlanksAs val="gap"/>
    <c:showDLblsOverMax val="0"/>
    <c:extLst/>
  </c:chart>
  <c:spPr>
    <a:ln>
      <a:noFill/>
    </a:ln>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1</xdr:col>
      <xdr:colOff>15240</xdr:colOff>
      <xdr:row>23</xdr:row>
      <xdr:rowOff>152400</xdr:rowOff>
    </xdr:to>
    <xdr:sp macro="" textlink="">
      <xdr:nvSpPr>
        <xdr:cNvPr id="557" name="Rectangle 1">
          <a:extLst>
            <a:ext uri="{FF2B5EF4-FFF2-40B4-BE49-F238E27FC236}">
              <a16:creationId xmlns:a16="http://schemas.microsoft.com/office/drawing/2014/main" id="{AFF8A7A8-3F13-47E6-9149-2BEB9F39AF7D}"/>
            </a:ext>
          </a:extLst>
        </xdr:cNvPr>
        <xdr:cNvSpPr/>
      </xdr:nvSpPr>
      <xdr:spPr>
        <a:xfrm>
          <a:off x="0" y="695325"/>
          <a:ext cx="10216515" cy="408622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200" b="0">
              <a:solidFill>
                <a:sysClr val="windowText" lastClr="000000"/>
              </a:solidFill>
            </a:rPr>
            <a:t>Le présent outil permet d'effectuer</a:t>
          </a:r>
          <a:r>
            <a:rPr lang="fr-FR" sz="1200" b="0" baseline="0">
              <a:solidFill>
                <a:sysClr val="windowText" lastClr="000000"/>
              </a:solidFill>
            </a:rPr>
            <a:t> un diagnostic de maturité qualitatif de la collectivité en matière de Numérique Responsable. Il est structuré sous format de questionnaire pour faciliter les entretiens bilatéraux et dispose d'une grille de notation pour obtenir une note de maturité. </a:t>
          </a:r>
        </a:p>
        <a:p>
          <a:pPr algn="l"/>
          <a:endParaRPr lang="fr-FR" sz="1200" baseline="0">
            <a:solidFill>
              <a:sysClr val="windowText" lastClr="000000"/>
            </a:solidFill>
          </a:endParaRPr>
        </a:p>
        <a:p>
          <a:pPr algn="l"/>
          <a:r>
            <a:rPr lang="fr-FR" sz="1200" baseline="0">
              <a:solidFill>
                <a:sysClr val="windowText" lastClr="000000"/>
              </a:solidFill>
            </a:rPr>
            <a:t>L'outil contient </a:t>
          </a:r>
          <a:r>
            <a:rPr lang="fr-FR" sz="1200" b="1" baseline="0">
              <a:solidFill>
                <a:sysClr val="windowText" lastClr="000000"/>
              </a:solidFill>
            </a:rPr>
            <a:t>193 questions en total </a:t>
          </a:r>
          <a:r>
            <a:rPr lang="fr-FR" sz="1200" baseline="0">
              <a:solidFill>
                <a:sysClr val="windowText" lastClr="000000"/>
              </a:solidFill>
            </a:rPr>
            <a:t>avec </a:t>
          </a:r>
          <a:r>
            <a:rPr lang="fr-FR" sz="1200" b="1" baseline="0">
              <a:solidFill>
                <a:sysClr val="windowText" lastClr="000000"/>
              </a:solidFill>
            </a:rPr>
            <a:t>139 questions fermées </a:t>
          </a:r>
          <a:r>
            <a:rPr lang="fr-FR" sz="1200" baseline="0">
              <a:solidFill>
                <a:sysClr val="windowText" lastClr="000000"/>
              </a:solidFill>
            </a:rPr>
            <a:t>et </a:t>
          </a:r>
          <a:r>
            <a:rPr lang="fr-FR" sz="1200" b="1" baseline="0">
              <a:solidFill>
                <a:sysClr val="windowText" lastClr="000000"/>
              </a:solidFill>
            </a:rPr>
            <a:t>54 questions ouvertes</a:t>
          </a:r>
          <a:r>
            <a:rPr lang="fr-FR" sz="1200" baseline="0">
              <a:solidFill>
                <a:sysClr val="windowText" lastClr="000000"/>
              </a:solidFill>
            </a:rPr>
            <a:t>. </a:t>
          </a:r>
        </a:p>
        <a:p>
          <a:pPr lvl="0" algn="l"/>
          <a:r>
            <a:rPr lang="fr-FR" sz="1200" baseline="0">
              <a:solidFill>
                <a:sysClr val="windowText" lastClr="000000"/>
              </a:solidFill>
            </a:rPr>
            <a:t>- Les questions fermées disposent d'une </a:t>
          </a:r>
          <a:r>
            <a:rPr lang="fr-FR" sz="1200" b="0" baseline="0">
              <a:solidFill>
                <a:sysClr val="windowText" lastClr="000000"/>
              </a:solidFill>
            </a:rPr>
            <a:t>grille de notation de 0 à 4 </a:t>
          </a:r>
          <a:r>
            <a:rPr lang="fr-FR" sz="1200" baseline="0">
              <a:solidFill>
                <a:sysClr val="windowText" lastClr="000000"/>
              </a:solidFill>
            </a:rPr>
            <a:t>permettant de calculer une note de maturité ;</a:t>
          </a:r>
        </a:p>
        <a:p>
          <a:pPr lvl="0" algn="l"/>
          <a:r>
            <a:rPr lang="fr-FR" sz="1200" baseline="0">
              <a:solidFill>
                <a:sysClr val="windowText" lastClr="000000"/>
              </a:solidFill>
            </a:rPr>
            <a:t>- Les questions ouvertes complètent les questions fermées et permettent d'alimenter le diagnostic avec du contenu qualitatif. Les réponses de ces questions ne seront pas prises en compte dans le calcul de note de maturité.</a:t>
          </a:r>
        </a:p>
        <a:p>
          <a:pPr algn="l"/>
          <a:endParaRPr lang="fr-FR" sz="1200" baseline="0">
            <a:solidFill>
              <a:sysClr val="windowText" lastClr="000000"/>
            </a:solidFill>
          </a:endParaRPr>
        </a:p>
        <a:p>
          <a:pPr algn="l"/>
          <a:r>
            <a:rPr lang="fr-FR" sz="1200" baseline="0">
              <a:solidFill>
                <a:sysClr val="windowText" lastClr="000000"/>
              </a:solidFill>
            </a:rPr>
            <a:t>Les questions de cet outil s'adressent à </a:t>
          </a:r>
          <a:r>
            <a:rPr lang="fr-FR" sz="1200" b="1" baseline="0">
              <a:solidFill>
                <a:sysClr val="windowText" lastClr="000000"/>
              </a:solidFill>
            </a:rPr>
            <a:t>différents profils qui sont à identifier par la collectivité</a:t>
          </a:r>
          <a:r>
            <a:rPr lang="fr-FR" sz="1200" baseline="0">
              <a:solidFill>
                <a:sysClr val="windowText" lastClr="000000"/>
              </a:solidFill>
            </a:rPr>
            <a:t> (cf. recommandation dans le support du pas à pas méthodologique mis à disposition par l'ANCT), et sont structurées autour de </a:t>
          </a:r>
          <a:r>
            <a:rPr lang="fr-FR" sz="1200" b="1" baseline="0">
              <a:solidFill>
                <a:sysClr val="windowText" lastClr="000000"/>
              </a:solidFill>
            </a:rPr>
            <a:t>7 dimensions du Numérique Responsable </a:t>
          </a:r>
          <a:r>
            <a:rPr lang="fr-FR" sz="1200" baseline="0">
              <a:solidFill>
                <a:sysClr val="windowText" lastClr="000000"/>
              </a:solidFill>
            </a:rPr>
            <a:t>:</a:t>
          </a:r>
        </a:p>
        <a:p>
          <a:pPr lvl="1" algn="l"/>
          <a:r>
            <a:rPr lang="fr-FR" sz="1200" b="1" baseline="0">
              <a:solidFill>
                <a:sysClr val="windowText" lastClr="000000"/>
              </a:solidFill>
              <a:latin typeface="+mn-lt"/>
              <a:ea typeface="+mn-ea"/>
              <a:cs typeface="+mn-cs"/>
            </a:rPr>
            <a:t>1. Stratégie et Gouvernance </a:t>
          </a:r>
        </a:p>
        <a:p>
          <a:pPr lvl="1" algn="l"/>
          <a:r>
            <a:rPr lang="fr-FR" sz="1200" b="1" baseline="0">
              <a:solidFill>
                <a:sysClr val="windowText" lastClr="000000"/>
              </a:solidFill>
              <a:latin typeface="+mn-lt"/>
              <a:ea typeface="+mn-ea"/>
              <a:cs typeface="+mn-cs"/>
            </a:rPr>
            <a:t>2. Mesure </a:t>
          </a:r>
        </a:p>
        <a:p>
          <a:pPr lvl="1" algn="l"/>
          <a:r>
            <a:rPr lang="fr-FR" sz="1200" b="1" baseline="0">
              <a:solidFill>
                <a:sysClr val="windowText" lastClr="000000"/>
              </a:solidFill>
              <a:latin typeface="+mn-lt"/>
              <a:ea typeface="+mn-ea"/>
              <a:cs typeface="+mn-cs"/>
            </a:rPr>
            <a:t>3. Achat </a:t>
          </a:r>
        </a:p>
        <a:p>
          <a:pPr lvl="1" algn="l"/>
          <a:r>
            <a:rPr lang="fr-FR" sz="1200" b="1" baseline="0">
              <a:solidFill>
                <a:sysClr val="windowText" lastClr="000000"/>
              </a:solidFill>
              <a:latin typeface="+mn-lt"/>
              <a:ea typeface="+mn-ea"/>
              <a:cs typeface="+mn-cs"/>
            </a:rPr>
            <a:t>4. Transformation </a:t>
          </a:r>
          <a:r>
            <a:rPr lang="fr-FR" sz="1200" b="1" baseline="0">
              <a:solidFill>
                <a:schemeClr val="tx1"/>
              </a:solidFill>
              <a:latin typeface="+mn-lt"/>
              <a:ea typeface="+mn-ea"/>
              <a:cs typeface="+mn-cs"/>
            </a:rPr>
            <a:t>du numérique</a:t>
          </a:r>
        </a:p>
        <a:p>
          <a:pPr lvl="1" algn="l"/>
          <a:r>
            <a:rPr lang="fr-FR" sz="1200" b="1" baseline="0">
              <a:solidFill>
                <a:sysClr val="windowText" lastClr="000000"/>
              </a:solidFill>
              <a:latin typeface="+mn-lt"/>
              <a:ea typeface="+mn-ea"/>
              <a:cs typeface="+mn-cs"/>
            </a:rPr>
            <a:t>5. DEEE et Economie circulaire </a:t>
          </a:r>
        </a:p>
        <a:p>
          <a:pPr lvl="1" algn="l"/>
          <a:r>
            <a:rPr lang="fr-FR" sz="1200" b="1" baseline="0">
              <a:solidFill>
                <a:sysClr val="windowText" lastClr="000000"/>
              </a:solidFill>
              <a:latin typeface="+mn-lt"/>
              <a:ea typeface="+mn-ea"/>
              <a:cs typeface="+mn-cs"/>
            </a:rPr>
            <a:t>6. Sensibilisation </a:t>
          </a:r>
        </a:p>
        <a:p>
          <a:pPr lvl="1" algn="l"/>
          <a:r>
            <a:rPr lang="fr-FR" sz="1200" b="1" baseline="0">
              <a:solidFill>
                <a:sysClr val="windowText" lastClr="000000"/>
              </a:solidFill>
              <a:latin typeface="+mn-lt"/>
              <a:ea typeface="+mn-ea"/>
              <a:cs typeface="+mn-cs"/>
            </a:rPr>
            <a:t>7. </a:t>
          </a:r>
          <a:r>
            <a:rPr lang="fr-FR" sz="1200" b="1" baseline="0">
              <a:solidFill>
                <a:schemeClr val="tx1"/>
              </a:solidFill>
              <a:latin typeface="+mn-lt"/>
              <a:ea typeface="+mn-ea"/>
              <a:cs typeface="+mn-cs"/>
            </a:rPr>
            <a:t>Numérique</a:t>
          </a:r>
          <a:r>
            <a:rPr lang="fr-FR" sz="1200" b="1" baseline="0">
              <a:solidFill>
                <a:sysClr val="windowText" lastClr="000000"/>
              </a:solidFill>
              <a:latin typeface="+mn-lt"/>
              <a:ea typeface="+mn-ea"/>
              <a:cs typeface="+mn-cs"/>
            </a:rPr>
            <a:t> pour une Collectivité Eco-responsable </a:t>
          </a:r>
        </a:p>
        <a:p>
          <a:pPr algn="l"/>
          <a:endParaRPr lang="fr-FR" sz="1200" baseline="0">
            <a:solidFill>
              <a:sysClr val="windowText" lastClr="000000"/>
            </a:solidFill>
          </a:endParaRPr>
        </a:p>
        <a:p>
          <a:pPr algn="l"/>
          <a:r>
            <a:rPr lang="fr-FR" sz="1200" baseline="0">
              <a:solidFill>
                <a:sysClr val="windowText" lastClr="000000"/>
              </a:solidFill>
            </a:rPr>
            <a:t>L'ensemble des questions est structuré en </a:t>
          </a:r>
          <a:r>
            <a:rPr lang="fr-FR" sz="1200" b="1" baseline="0">
              <a:solidFill>
                <a:sysClr val="windowText" lastClr="000000"/>
              </a:solidFill>
            </a:rPr>
            <a:t>3 niveaux </a:t>
          </a:r>
          <a:r>
            <a:rPr lang="fr-FR" sz="1200" baseline="0">
              <a:solidFill>
                <a:sysClr val="windowText" lastClr="000000"/>
              </a:solidFill>
            </a:rPr>
            <a:t>permettant à la collectivité de choisir les questions adéquates à poser </a:t>
          </a:r>
          <a:r>
            <a:rPr lang="fr-FR" sz="1200" b="1" baseline="0">
              <a:solidFill>
                <a:sysClr val="windowText" lastClr="000000"/>
              </a:solidFill>
            </a:rPr>
            <a:t>en fonction de son niveau de maturité en matière de Numérique Responsable</a:t>
          </a:r>
          <a:r>
            <a:rPr lang="fr-FR" sz="1200" baseline="0">
              <a:solidFill>
                <a:sysClr val="windowText" lastClr="000000"/>
              </a:solidFill>
            </a:rPr>
            <a:t>. Pour une collectivité qui est au début de sa démarche, il est recommandé de se focaliser sur les questions de niveau 1 et 2. Pour une collectivité qui possède déjà une certaine maturité sur le sujet, il est recommandé d'aller plus loin avec les questions de niveau 3.</a:t>
          </a:r>
        </a:p>
      </xdr:txBody>
    </xdr:sp>
    <xdr:clientData/>
  </xdr:twoCellAnchor>
  <xdr:twoCellAnchor>
    <xdr:from>
      <xdr:col>0</xdr:col>
      <xdr:colOff>0</xdr:colOff>
      <xdr:row>25</xdr:row>
      <xdr:rowOff>20954</xdr:rowOff>
    </xdr:from>
    <xdr:to>
      <xdr:col>1</xdr:col>
      <xdr:colOff>20618</xdr:colOff>
      <xdr:row>70</xdr:row>
      <xdr:rowOff>19049</xdr:rowOff>
    </xdr:to>
    <xdr:sp macro="" textlink="">
      <xdr:nvSpPr>
        <xdr:cNvPr id="8" name="Rectangle 2">
          <a:extLst>
            <a:ext uri="{FF2B5EF4-FFF2-40B4-BE49-F238E27FC236}">
              <a16:creationId xmlns:a16="http://schemas.microsoft.com/office/drawing/2014/main" id="{109546AA-55FE-439D-A590-2D860B83AFB7}"/>
            </a:ext>
          </a:extLst>
        </xdr:cNvPr>
        <xdr:cNvSpPr/>
      </xdr:nvSpPr>
      <xdr:spPr>
        <a:xfrm>
          <a:off x="0" y="5421629"/>
          <a:ext cx="10221893" cy="796099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400" b="1">
              <a:solidFill>
                <a:schemeClr val="accent6">
                  <a:lumMod val="75000"/>
                </a:schemeClr>
              </a:solidFill>
            </a:rPr>
            <a:t>Dans cet outil de diagnostic</a:t>
          </a:r>
          <a:r>
            <a:rPr lang="fr-FR" sz="1400" b="1" baseline="0">
              <a:solidFill>
                <a:schemeClr val="accent6">
                  <a:lumMod val="75000"/>
                </a:schemeClr>
              </a:solidFill>
            </a:rPr>
            <a:t>, vous trouverez 4 onglets :</a:t>
          </a:r>
        </a:p>
        <a:p>
          <a:pPr algn="l"/>
          <a:endParaRPr lang="fr-FR" sz="1400" b="1" baseline="0">
            <a:solidFill>
              <a:schemeClr val="accent6">
                <a:lumMod val="75000"/>
              </a:schemeClr>
            </a:solidFill>
          </a:endParaRPr>
        </a:p>
        <a:p>
          <a:pPr marL="0" indent="0" algn="l"/>
          <a:r>
            <a:rPr lang="fr-FR" sz="1400" b="1" u="sng" baseline="0">
              <a:solidFill>
                <a:schemeClr val="tx1">
                  <a:lumMod val="75000"/>
                  <a:lumOff val="25000"/>
                </a:schemeClr>
              </a:solidFill>
              <a:latin typeface="+mn-lt"/>
              <a:ea typeface="+mn-ea"/>
              <a:cs typeface="+mn-cs"/>
            </a:rPr>
            <a:t>0. L'Onglet "Mode d'emploi" </a:t>
          </a:r>
        </a:p>
        <a:p>
          <a:pPr marL="0" indent="0" algn="l"/>
          <a:r>
            <a:rPr lang="fr-FR" sz="1200" baseline="0">
              <a:solidFill>
                <a:sysClr val="windowText" lastClr="000000"/>
              </a:solidFill>
              <a:latin typeface="+mn-lt"/>
              <a:ea typeface="+mn-ea"/>
              <a:cs typeface="+mn-cs"/>
            </a:rPr>
            <a:t>Il détaille la structure et le fonctionnement de l'outil (présent onglet)</a:t>
          </a:r>
        </a:p>
        <a:p>
          <a:pPr marL="0" indent="0" algn="l"/>
          <a:endParaRPr lang="fr-FR" sz="1200" baseline="0">
            <a:solidFill>
              <a:sysClr val="windowText" lastClr="000000"/>
            </a:solidFill>
          </a:endParaRPr>
        </a:p>
        <a:p>
          <a:pPr algn="l"/>
          <a:r>
            <a:rPr lang="fr-FR" sz="1400" b="1" u="sng" baseline="0">
              <a:solidFill>
                <a:schemeClr val="tx1">
                  <a:lumMod val="75000"/>
                  <a:lumOff val="25000"/>
                </a:schemeClr>
              </a:solidFill>
            </a:rPr>
            <a:t>1 . L'onglet "Questionnaire d'entretien" </a:t>
          </a:r>
        </a:p>
        <a:p>
          <a:pPr algn="l"/>
          <a:r>
            <a:rPr lang="fr-FR" sz="1200" baseline="0">
              <a:solidFill>
                <a:sysClr val="windowText" lastClr="000000"/>
              </a:solidFill>
            </a:rPr>
            <a:t>- Section "</a:t>
          </a:r>
          <a:r>
            <a:rPr lang="fr-FR" sz="1200" b="1" baseline="0">
              <a:solidFill>
                <a:sysClr val="windowText" lastClr="000000"/>
              </a:solidFill>
            </a:rPr>
            <a:t>Grille d'entretien</a:t>
          </a:r>
          <a:r>
            <a:rPr lang="fr-FR" sz="1200" baseline="0">
              <a:solidFill>
                <a:sysClr val="windowText" lastClr="000000"/>
              </a:solidFill>
            </a:rPr>
            <a:t>" : Elle contient des questions à renseigner, via des entretiens au sein de la collectivité, et qui peuvent être filtrées en fonction de leurs dimensions et de leurs niveaux.</a:t>
          </a:r>
        </a:p>
        <a:p>
          <a:pPr algn="l"/>
          <a:r>
            <a:rPr lang="fr-FR" sz="1200" baseline="0">
              <a:solidFill>
                <a:sysClr val="windowText" lastClr="000000"/>
              </a:solidFill>
            </a:rPr>
            <a:t>- Section "</a:t>
          </a:r>
          <a:r>
            <a:rPr lang="fr-FR" sz="1200" b="1" baseline="0">
              <a:solidFill>
                <a:sysClr val="windowText" lastClr="000000"/>
              </a:solidFill>
            </a:rPr>
            <a:t>Profil des interviewés</a:t>
          </a:r>
          <a:r>
            <a:rPr lang="fr-FR" sz="1200" baseline="0">
              <a:solidFill>
                <a:sysClr val="windowText" lastClr="000000"/>
              </a:solidFill>
            </a:rPr>
            <a:t>" : Les profils 1 à 6 (voire plus) sont à compléter par la collectivité en amont des entretiens. Ces colonnes vous aident à identifier les interlocuteurs à interroger selon les questions  (en mettant un "x" dans les colonnes de la présente section). En filtrant la colonne d'un profil, vous avez l'ensemble des questions qui lui correspondent. Cela vous permet d'en extraire, si vous le souhaitez, une trame d'entretien sur mesure pour chaque interlocuteur interrogé. Attention : il est recommandé de ne poser une question qu'à 1 voire 2 interlocuteurs maximum.</a:t>
          </a:r>
        </a:p>
        <a:p>
          <a:pPr algn="l"/>
          <a:r>
            <a:rPr lang="fr-FR" sz="1200" baseline="0">
              <a:solidFill>
                <a:sysClr val="windowText" lastClr="000000"/>
              </a:solidFill>
            </a:rPr>
            <a:t>- Section "</a:t>
          </a:r>
          <a:r>
            <a:rPr lang="fr-FR" sz="1200" b="1" baseline="0">
              <a:solidFill>
                <a:sysClr val="windowText" lastClr="000000"/>
              </a:solidFill>
            </a:rPr>
            <a:t>Grille de notation</a:t>
          </a:r>
          <a:r>
            <a:rPr lang="fr-FR" sz="1200" baseline="0">
              <a:solidFill>
                <a:sysClr val="windowText" lastClr="000000"/>
              </a:solidFill>
            </a:rPr>
            <a:t>" : La grille de notation est formalisée sur une échelle de 0 à 4 (4 étant la maturité la plus élevée) et chaque note correspond à une réponse.</a:t>
          </a:r>
        </a:p>
        <a:p>
          <a:pPr algn="l"/>
          <a:r>
            <a:rPr lang="fr-FR" sz="1200" baseline="0">
              <a:solidFill>
                <a:sysClr val="windowText" lastClr="000000"/>
              </a:solidFill>
            </a:rPr>
            <a:t>- Section "</a:t>
          </a:r>
          <a:r>
            <a:rPr lang="fr-FR" sz="1200" b="1" baseline="0">
              <a:solidFill>
                <a:sysClr val="windowText" lastClr="000000"/>
              </a:solidFill>
            </a:rPr>
            <a:t>Notes &amp; Réponses</a:t>
          </a:r>
          <a:r>
            <a:rPr lang="fr-FR" sz="1200" baseline="0">
              <a:solidFill>
                <a:sysClr val="windowText" lastClr="000000"/>
              </a:solidFill>
            </a:rPr>
            <a:t>" : Les colonnes "Note (0 à 4)" permettent d'enregistrer les notes, qui seront nécessaires pour le calcul de note de maturité. Un système de validation de données est mise en place dans ces colonnes, donc seul 1 chiffre de 0 à 4 selon la réponse sélectionnée, ou "N/A" s'ils n'est pas possible de répondre à une question, peuvent y être enregistrés. Vous pouvez également sélectionner une note à l'aide de la liste déroulante.</a:t>
          </a:r>
        </a:p>
        <a:p>
          <a:pPr algn="l"/>
          <a:r>
            <a:rPr lang="fr-FR" sz="1200" baseline="0">
              <a:solidFill>
                <a:sysClr val="windowText" lastClr="000000"/>
              </a:solidFill>
            </a:rPr>
            <a:t>Les colonnes "Réponse aux questions ouvertes / Commentaire" permettent quant à elle de renseigner les réponses aux questions ouvertes. Il est recommandé d'utiliser également cette colonne pour prendre des notes complémentaires concernant les questions fermées faisant l'objet d'une notation.</a:t>
          </a:r>
        </a:p>
        <a:p>
          <a:pPr algn="l"/>
          <a:r>
            <a:rPr lang="fr-FR" sz="1200" b="1" baseline="0">
              <a:solidFill>
                <a:schemeClr val="accent2"/>
              </a:solidFill>
            </a:rPr>
            <a:t>- Les questions 1 à 124 sont dédiées aux parties prenantes internes de la collectivité. Les questions 125 à 193 concernent la conception de services numériques - il peut donc être pertinent de les poser directement au(x) prestataire(s) / sous-traitant(s) de la collectivité.</a:t>
          </a:r>
        </a:p>
        <a:p>
          <a:pPr algn="l"/>
          <a:endParaRPr lang="fr-FR" sz="1200" baseline="0">
            <a:solidFill>
              <a:sysClr val="windowText" lastClr="000000"/>
            </a:solidFill>
          </a:endParaRPr>
        </a:p>
        <a:p>
          <a:pPr algn="l"/>
          <a:r>
            <a:rPr lang="fr-FR" sz="1400" b="1" u="sng" baseline="0">
              <a:solidFill>
                <a:schemeClr val="tx1">
                  <a:lumMod val="75000"/>
                  <a:lumOff val="25000"/>
                </a:schemeClr>
              </a:solidFill>
              <a:latin typeface="+mn-lt"/>
              <a:ea typeface="+mn-ea"/>
              <a:cs typeface="+mn-cs"/>
            </a:rPr>
            <a:t>2. L'onglet "Note de maturité" </a:t>
          </a:r>
          <a:endParaRPr lang="fr-FR" sz="1400" b="1" baseline="0">
            <a:solidFill>
              <a:schemeClr val="accent6">
                <a:lumMod val="75000"/>
              </a:schemeClr>
            </a:solidFill>
          </a:endParaRPr>
        </a:p>
        <a:p>
          <a:pPr algn="l"/>
          <a:r>
            <a:rPr lang="fr-FR" sz="1200" baseline="0">
              <a:solidFill>
                <a:sysClr val="windowText" lastClr="000000"/>
              </a:solidFill>
            </a:rPr>
            <a:t>- Une fois l'ensemble des entretiens réalisé, cet onglet permet de visualiser automatiquement la note de maturité par dimension sous forme de tableau et de graphique radar, ainsi que la note de maturité globale de la collectivité.</a:t>
          </a:r>
        </a:p>
        <a:p>
          <a:pPr algn="l"/>
          <a:r>
            <a:rPr lang="fr-FR" sz="1200" baseline="0">
              <a:solidFill>
                <a:sysClr val="windowText" lastClr="000000"/>
              </a:solidFill>
            </a:rPr>
            <a:t>- Un système de pondération est mis en place dans le calcul afin de différencier les poids des questions dans le calcul des notes. Les poids des questions du niveau 1, 2 et 3 sont respectivement 1, 0,75 et 0,5.</a:t>
          </a:r>
        </a:p>
        <a:p>
          <a:pPr algn="l"/>
          <a:r>
            <a:rPr lang="fr-FR" sz="1200" baseline="0">
              <a:solidFill>
                <a:sysClr val="windowText" lastClr="000000"/>
              </a:solidFill>
            </a:rPr>
            <a:t>- Le détail du calcul se trouve dans les colonnes cachées de l'onglet (colonnes B à L), il est recommandé de ne pas modifier ces colonnes afin de ne pas risquer de modifier le calcul.</a:t>
          </a:r>
        </a:p>
        <a:p>
          <a:pPr algn="l"/>
          <a:r>
            <a:rPr lang="fr-FR" sz="1200" baseline="0">
              <a:solidFill>
                <a:sysClr val="windowText" lastClr="000000"/>
              </a:solidFill>
            </a:rPr>
            <a:t>- Les significations des notes sont présentées dans le tableau ci-dessous.</a:t>
          </a: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algn="l"/>
          <a:endParaRPr lang="fr-FR" sz="1400" b="1" baseline="0">
            <a:solidFill>
              <a:schemeClr val="accent6">
                <a:lumMod val="75000"/>
              </a:schemeClr>
            </a:solidFill>
          </a:endParaRPr>
        </a:p>
        <a:p>
          <a:pPr marL="0" indent="0" algn="l"/>
          <a:endParaRPr lang="fr-FR" sz="1400" b="1" u="sng" baseline="0">
            <a:solidFill>
              <a:schemeClr val="tx1">
                <a:lumMod val="75000"/>
                <a:lumOff val="25000"/>
              </a:schemeClr>
            </a:solidFill>
            <a:latin typeface="+mn-lt"/>
            <a:ea typeface="+mn-ea"/>
            <a:cs typeface="+mn-cs"/>
          </a:endParaRPr>
        </a:p>
        <a:p>
          <a:pPr marL="0" indent="0" algn="l"/>
          <a:r>
            <a:rPr lang="fr-FR" sz="1400" b="1" u="sng" baseline="0">
              <a:solidFill>
                <a:schemeClr val="tx1">
                  <a:lumMod val="75000"/>
                  <a:lumOff val="25000"/>
                </a:schemeClr>
              </a:solidFill>
              <a:latin typeface="+mn-lt"/>
              <a:ea typeface="+mn-ea"/>
              <a:cs typeface="+mn-cs"/>
            </a:rPr>
            <a:t>3. L'onglet "Glossaire" </a:t>
          </a:r>
        </a:p>
        <a:p>
          <a:pPr algn="l"/>
          <a:r>
            <a:rPr lang="fr-FR" sz="1200" baseline="0">
              <a:solidFill>
                <a:sysClr val="windowText" lastClr="000000"/>
              </a:solidFill>
            </a:rPr>
            <a:t>- Cet onglet présente l'ensemble des acronymes utilisés dans le présent outil.</a:t>
          </a:r>
        </a:p>
        <a:p>
          <a:pPr algn="l"/>
          <a:endParaRPr lang="fr-FR" sz="1200" baseline="0">
            <a:solidFill>
              <a:sysClr val="windowText" lastClr="000000"/>
            </a:solidFill>
          </a:endParaRPr>
        </a:p>
        <a:p>
          <a:pPr algn="l"/>
          <a:r>
            <a:rPr lang="fr-FR" sz="1400" b="1" baseline="0">
              <a:solidFill>
                <a:schemeClr val="accent2"/>
              </a:solidFill>
            </a:rPr>
            <a:t>Certaines actions doivent être réalisées par les référents Numérique Responsable en amont des entretiens :</a:t>
          </a:r>
        </a:p>
        <a:p>
          <a:pPr algn="l"/>
          <a:r>
            <a:rPr lang="fr-FR" sz="1200" baseline="0">
              <a:solidFill>
                <a:sysClr val="windowText" lastClr="000000"/>
              </a:solidFill>
            </a:rPr>
            <a:t>- Remplacer les profils (cases F3 à L3 dans l'onglet "Questionnaire d'entretien") par les parties prenantes à interroger identifiées par la collectivité (ex: DSI, Direction des achats, etc.). Compléter avec d'autres profils si besoin en ajoutant plus de colonnes</a:t>
          </a:r>
        </a:p>
        <a:p>
          <a:pPr algn="l"/>
          <a:r>
            <a:rPr lang="fr-FR" sz="1200" baseline="0">
              <a:solidFill>
                <a:sysClr val="windowText" lastClr="000000"/>
              </a:solidFill>
            </a:rPr>
            <a:t>- Identifier pour chaque question le ou les profils pertinents pour y répondre, en mettant un "x" dans les colonnes de la section "Profil des interviewés"</a:t>
          </a:r>
        </a:p>
        <a:p>
          <a:pPr algn="l"/>
          <a:r>
            <a:rPr lang="fr-FR" sz="1200" baseline="0">
              <a:solidFill>
                <a:sysClr val="windowText" lastClr="000000"/>
              </a:solidFill>
            </a:rPr>
            <a:t>- Prendre connaissance de l'ensemble des questions et les réponses associées</a:t>
          </a:r>
        </a:p>
        <a:p>
          <a:pPr algn="l"/>
          <a:r>
            <a:rPr lang="fr-FR" sz="1200" baseline="0">
              <a:solidFill>
                <a:sysClr val="windowText" lastClr="000000"/>
              </a:solidFill>
            </a:rPr>
            <a:t>- Se familiariser avec le fonctionnement de l'outil, apprendre à le manipuler, et adapter l'outil si besoin pour être plus à l'aise lors des entretiens</a:t>
          </a:r>
        </a:p>
      </xdr:txBody>
    </xdr:sp>
    <xdr:clientData/>
  </xdr:twoCellAnchor>
  <xdr:twoCellAnchor editAs="oneCell">
    <xdr:from>
      <xdr:col>0</xdr:col>
      <xdr:colOff>1239819</xdr:colOff>
      <xdr:row>57</xdr:row>
      <xdr:rowOff>42849</xdr:rowOff>
    </xdr:from>
    <xdr:to>
      <xdr:col>0</xdr:col>
      <xdr:colOff>8661072</xdr:colOff>
      <xdr:row>60</xdr:row>
      <xdr:rowOff>50482</xdr:rowOff>
    </xdr:to>
    <xdr:pic>
      <xdr:nvPicPr>
        <xdr:cNvPr id="104" name="Picture 3">
          <a:extLst>
            <a:ext uri="{FF2B5EF4-FFF2-40B4-BE49-F238E27FC236}">
              <a16:creationId xmlns:a16="http://schemas.microsoft.com/office/drawing/2014/main" id="{05B98808-27A2-49D8-8A49-45427F9C614C}"/>
            </a:ext>
          </a:extLst>
        </xdr:cNvPr>
        <xdr:cNvPicPr>
          <a:picLocks noChangeAspect="1"/>
        </xdr:cNvPicPr>
      </xdr:nvPicPr>
      <xdr:blipFill>
        <a:blip xmlns:r="http://schemas.openxmlformats.org/officeDocument/2006/relationships" r:embed="rId1"/>
        <a:stretch>
          <a:fillRect/>
        </a:stretch>
      </xdr:blipFill>
      <xdr:spPr>
        <a:xfrm>
          <a:off x="1239819" y="10992789"/>
          <a:ext cx="7418713" cy="553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232035</xdr:colOff>
      <xdr:row>5</xdr:row>
      <xdr:rowOff>31403</xdr:rowOff>
    </xdr:from>
    <xdr:to>
      <xdr:col>27</xdr:col>
      <xdr:colOff>521772</xdr:colOff>
      <xdr:row>25</xdr:row>
      <xdr:rowOff>52341</xdr:rowOff>
    </xdr:to>
    <xdr:graphicFrame macro="">
      <xdr:nvGraphicFramePr>
        <xdr:cNvPr id="178" name="Chart 3">
          <a:extLst>
            <a:ext uri="{FF2B5EF4-FFF2-40B4-BE49-F238E27FC236}">
              <a16:creationId xmlns:a16="http://schemas.microsoft.com/office/drawing/2014/main" id="{A2048029-0A55-419B-B3EA-6053EE504F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378191</xdr:colOff>
      <xdr:row>4</xdr:row>
      <xdr:rowOff>135358</xdr:rowOff>
    </xdr:from>
    <xdr:to>
      <xdr:col>28</xdr:col>
      <xdr:colOff>375782</xdr:colOff>
      <xdr:row>25</xdr:row>
      <xdr:rowOff>129275</xdr:rowOff>
    </xdr:to>
    <xdr:pic>
      <xdr:nvPicPr>
        <xdr:cNvPr id="177" name="Picture 13">
          <a:extLst>
            <a:ext uri="{FF2B5EF4-FFF2-40B4-BE49-F238E27FC236}">
              <a16:creationId xmlns:a16="http://schemas.microsoft.com/office/drawing/2014/main" id="{CE9E0C9E-B127-40C8-84EA-365EBF7AE43B}"/>
            </a:ext>
          </a:extLst>
        </xdr:cNvPr>
        <xdr:cNvPicPr>
          <a:picLocks noChangeAspect="1"/>
        </xdr:cNvPicPr>
      </xdr:nvPicPr>
      <xdr:blipFill>
        <a:blip xmlns:r="http://schemas.openxmlformats.org/officeDocument/2006/relationships" r:embed="rId2">
          <a:alphaModFix amt="11000"/>
        </a:blip>
        <a:stretch>
          <a:fillRect/>
        </a:stretch>
      </xdr:blipFill>
      <xdr:spPr>
        <a:xfrm rot="1420955">
          <a:off x="6397991" y="878308"/>
          <a:ext cx="4874391" cy="3822967"/>
        </a:xfrm>
        <a:prstGeom prst="rect">
          <a:avLst/>
        </a:prstGeom>
      </xdr:spPr>
    </xdr:pic>
    <xdr:clientData/>
  </xdr:twoCellAnchor>
  <xdr:twoCellAnchor>
    <xdr:from>
      <xdr:col>19</xdr:col>
      <xdr:colOff>492274</xdr:colOff>
      <xdr:row>2</xdr:row>
      <xdr:rowOff>21632</xdr:rowOff>
    </xdr:from>
    <xdr:to>
      <xdr:col>28</xdr:col>
      <xdr:colOff>590902</xdr:colOff>
      <xdr:row>27</xdr:row>
      <xdr:rowOff>17862</xdr:rowOff>
    </xdr:to>
    <xdr:grpSp>
      <xdr:nvGrpSpPr>
        <xdr:cNvPr id="169" name="Group 4">
          <a:extLst>
            <a:ext uri="{FF2B5EF4-FFF2-40B4-BE49-F238E27FC236}">
              <a16:creationId xmlns:a16="http://schemas.microsoft.com/office/drawing/2014/main" id="{BC29C4C2-D9F1-4F0F-BEA7-72257628682B}"/>
            </a:ext>
          </a:extLst>
        </xdr:cNvPr>
        <xdr:cNvGrpSpPr/>
      </xdr:nvGrpSpPr>
      <xdr:grpSpPr>
        <a:xfrm>
          <a:off x="23437892" y="402161"/>
          <a:ext cx="5727539" cy="4516859"/>
          <a:chOff x="279128" y="3635896"/>
          <a:chExt cx="5594553" cy="4535343"/>
        </a:xfrm>
      </xdr:grpSpPr>
      <xdr:sp macro="" textlink="">
        <xdr:nvSpPr>
          <xdr:cNvPr id="170" name="TextBox 5">
            <a:extLst>
              <a:ext uri="{FF2B5EF4-FFF2-40B4-BE49-F238E27FC236}">
                <a16:creationId xmlns:a16="http://schemas.microsoft.com/office/drawing/2014/main" id="{21308F87-020C-466A-8592-9CAB5D3CF934}"/>
              </a:ext>
            </a:extLst>
          </xdr:cNvPr>
          <xdr:cNvSpPr txBox="1"/>
        </xdr:nvSpPr>
        <xdr:spPr>
          <a:xfrm>
            <a:off x="2727400" y="3635896"/>
            <a:ext cx="1571159" cy="3374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00B0F0"/>
                </a:solidFill>
                <a:effectLst/>
                <a:uLnTx/>
                <a:uFillTx/>
                <a:latin typeface="Marianne" panose="020B0604020202020204"/>
                <a:ea typeface="+mn-ea"/>
                <a:cs typeface="+mn-cs"/>
              </a:rPr>
              <a:t>Stratégie et Gouvernance</a:t>
            </a:r>
          </a:p>
        </xdr:txBody>
      </xdr:sp>
      <xdr:sp macro="" textlink="">
        <xdr:nvSpPr>
          <xdr:cNvPr id="171" name="TextBox 6">
            <a:extLst>
              <a:ext uri="{FF2B5EF4-FFF2-40B4-BE49-F238E27FC236}">
                <a16:creationId xmlns:a16="http://schemas.microsoft.com/office/drawing/2014/main" id="{D9F281CF-1921-4AD0-AB96-628C36E1D985}"/>
              </a:ext>
            </a:extLst>
          </xdr:cNvPr>
          <xdr:cNvSpPr txBox="1"/>
        </xdr:nvSpPr>
        <xdr:spPr>
          <a:xfrm>
            <a:off x="4671616" y="4614344"/>
            <a:ext cx="979755"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ED7D31"/>
                </a:solidFill>
                <a:effectLst/>
                <a:uLnTx/>
                <a:uFillTx/>
                <a:latin typeface="Marianne" panose="020B0604020202020204"/>
                <a:ea typeface="+mn-ea"/>
                <a:cs typeface="+mn-cs"/>
              </a:rPr>
              <a:t>Mesure</a:t>
            </a:r>
          </a:p>
        </xdr:txBody>
      </xdr:sp>
      <xdr:sp macro="" textlink="">
        <xdr:nvSpPr>
          <xdr:cNvPr id="172" name="TextBox 7">
            <a:extLst>
              <a:ext uri="{FF2B5EF4-FFF2-40B4-BE49-F238E27FC236}">
                <a16:creationId xmlns:a16="http://schemas.microsoft.com/office/drawing/2014/main" id="{D7C14196-243D-40DB-8133-2DE39120EA94}"/>
              </a:ext>
            </a:extLst>
          </xdr:cNvPr>
          <xdr:cNvSpPr txBox="1"/>
        </xdr:nvSpPr>
        <xdr:spPr>
          <a:xfrm>
            <a:off x="4959648" y="6300192"/>
            <a:ext cx="914033"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00B050"/>
                </a:solidFill>
                <a:effectLst/>
                <a:uLnTx/>
                <a:uFillTx/>
                <a:latin typeface="Marianne" panose="020B0604020202020204"/>
                <a:ea typeface="+mn-ea"/>
                <a:cs typeface="+mn-cs"/>
              </a:rPr>
              <a:t>Achats</a:t>
            </a:r>
          </a:p>
        </xdr:txBody>
      </xdr:sp>
      <xdr:sp macro="" textlink="">
        <xdr:nvSpPr>
          <xdr:cNvPr id="173" name="TextBox 8">
            <a:extLst>
              <a:ext uri="{FF2B5EF4-FFF2-40B4-BE49-F238E27FC236}">
                <a16:creationId xmlns:a16="http://schemas.microsoft.com/office/drawing/2014/main" id="{96E9E482-DA8E-48AD-867E-2BCF90376AE9}"/>
              </a:ext>
            </a:extLst>
          </xdr:cNvPr>
          <xdr:cNvSpPr txBox="1"/>
        </xdr:nvSpPr>
        <xdr:spPr>
          <a:xfrm>
            <a:off x="1503264" y="7740352"/>
            <a:ext cx="1872208" cy="4308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984807"/>
                </a:solidFill>
                <a:effectLst/>
                <a:uLnTx/>
                <a:uFillTx/>
                <a:latin typeface="Marianne" panose="020B0604020202020204"/>
                <a:ea typeface="+mn-ea"/>
                <a:cs typeface="+mn-cs"/>
              </a:rPr>
              <a:t>DEEE et </a:t>
            </a:r>
            <a:br>
              <a:rPr kumimoji="0" lang="en-US" sz="1400" b="1" i="0" u="none" strike="noStrike" kern="0" cap="none" spc="0" normalizeH="0" baseline="0">
                <a:ln>
                  <a:noFill/>
                </a:ln>
                <a:solidFill>
                  <a:srgbClr val="984807"/>
                </a:solidFill>
                <a:effectLst/>
                <a:uLnTx/>
                <a:uFillTx/>
                <a:latin typeface="Marianne" panose="020B0604020202020204"/>
                <a:ea typeface="+mn-ea"/>
                <a:cs typeface="+mn-cs"/>
              </a:rPr>
            </a:br>
            <a:r>
              <a:rPr kumimoji="0" lang="en-US" sz="1400" b="1" i="0" u="none" strike="noStrike" kern="0" cap="none" spc="0" normalizeH="0" baseline="0">
                <a:ln>
                  <a:noFill/>
                </a:ln>
                <a:solidFill>
                  <a:srgbClr val="984807"/>
                </a:solidFill>
                <a:effectLst/>
                <a:uLnTx/>
                <a:uFillTx/>
                <a:latin typeface="Marianne" panose="020B0604020202020204"/>
                <a:ea typeface="+mn-ea"/>
                <a:cs typeface="+mn-cs"/>
              </a:rPr>
              <a:t>économie circulaire</a:t>
            </a:r>
          </a:p>
        </xdr:txBody>
      </xdr:sp>
      <xdr:sp macro="" textlink="">
        <xdr:nvSpPr>
          <xdr:cNvPr id="174" name="TextBox 8">
            <a:extLst>
              <a:ext uri="{FF2B5EF4-FFF2-40B4-BE49-F238E27FC236}">
                <a16:creationId xmlns:a16="http://schemas.microsoft.com/office/drawing/2014/main" id="{DF0E2956-6DFC-4770-9938-7E8FD8487556}"/>
              </a:ext>
            </a:extLst>
          </xdr:cNvPr>
          <xdr:cNvSpPr txBox="1"/>
        </xdr:nvSpPr>
        <xdr:spPr>
          <a:xfrm>
            <a:off x="279128" y="6588224"/>
            <a:ext cx="1489510" cy="276999"/>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7030A0"/>
                </a:solidFill>
                <a:effectLst/>
                <a:uLnTx/>
                <a:uFillTx/>
                <a:latin typeface="Marianne" panose="020B0604020202020204"/>
                <a:ea typeface="+mn-ea"/>
                <a:cs typeface="+mn-cs"/>
              </a:rPr>
              <a:t>Sensibilisation</a:t>
            </a:r>
          </a:p>
        </xdr:txBody>
      </xdr:sp>
      <xdr:sp macro="" textlink="">
        <xdr:nvSpPr>
          <xdr:cNvPr id="175" name="TextBox 8">
            <a:extLst>
              <a:ext uri="{FF2B5EF4-FFF2-40B4-BE49-F238E27FC236}">
                <a16:creationId xmlns:a16="http://schemas.microsoft.com/office/drawing/2014/main" id="{B6AA309B-B71A-4E0D-B7A2-DEA808E99491}"/>
              </a:ext>
            </a:extLst>
          </xdr:cNvPr>
          <xdr:cNvSpPr txBox="1"/>
        </xdr:nvSpPr>
        <xdr:spPr>
          <a:xfrm>
            <a:off x="567160" y="4283968"/>
            <a:ext cx="1443907" cy="508330"/>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a:ln>
                  <a:noFill/>
                </a:ln>
                <a:solidFill>
                  <a:srgbClr val="31859C"/>
                </a:solidFill>
                <a:effectLst/>
                <a:uLnTx/>
                <a:uFillTx/>
                <a:latin typeface="Marianne" panose="020B0604020202020204"/>
                <a:ea typeface="+mn-ea"/>
                <a:cs typeface="+mn-cs"/>
              </a:rPr>
              <a:t>Numérique pour une Collectivité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fr-FR" sz="1400" b="1" i="0" u="none" strike="noStrike" kern="0" cap="none" spc="0" normalizeH="0" baseline="0">
                <a:ln>
                  <a:noFill/>
                </a:ln>
                <a:solidFill>
                  <a:srgbClr val="31859C"/>
                </a:solidFill>
                <a:effectLst/>
                <a:uLnTx/>
                <a:uFillTx/>
                <a:latin typeface="Marianne" panose="020B0604020202020204"/>
                <a:ea typeface="+mn-ea"/>
                <a:cs typeface="+mn-cs"/>
              </a:rPr>
              <a:t>Eco-responsable</a:t>
            </a:r>
            <a:endParaRPr kumimoji="0" lang="en-US" sz="1400" b="1" i="0" u="none" strike="noStrike" kern="0" cap="none" spc="0" normalizeH="0" baseline="0">
              <a:ln>
                <a:noFill/>
              </a:ln>
              <a:solidFill>
                <a:srgbClr val="31859C"/>
              </a:solidFill>
              <a:effectLst/>
              <a:uLnTx/>
              <a:uFillTx/>
              <a:latin typeface="Marianne" panose="020B0604020202020204"/>
              <a:ea typeface="+mn-ea"/>
              <a:cs typeface="+mn-cs"/>
            </a:endParaRPr>
          </a:p>
        </xdr:txBody>
      </xdr:sp>
      <xdr:sp macro="" textlink="">
        <xdr:nvSpPr>
          <xdr:cNvPr id="176" name="TextBox 5">
            <a:extLst>
              <a:ext uri="{FF2B5EF4-FFF2-40B4-BE49-F238E27FC236}">
                <a16:creationId xmlns:a16="http://schemas.microsoft.com/office/drawing/2014/main" id="{57EC160D-04CA-4680-9E37-C70BF00F7997}"/>
              </a:ext>
            </a:extLst>
          </xdr:cNvPr>
          <xdr:cNvSpPr txBox="1"/>
        </xdr:nvSpPr>
        <xdr:spPr>
          <a:xfrm>
            <a:off x="4075867" y="7754559"/>
            <a:ext cx="1371721" cy="337487"/>
          </a:xfrm>
          <a:prstGeom prst="rect">
            <a:avLst/>
          </a:prstGeom>
          <a:noFill/>
          <a:ln w="9525" cmpd="sng">
            <a:noFill/>
          </a:ln>
          <a:effectLst/>
        </xdr:spPr>
        <xdr:txBody>
          <a:bodyPr wrap="square" rtlCol="0" anchor="ctr"/>
          <a:lstStyle>
            <a:defPPr>
              <a:defRPr lang="fr-F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a:ln>
                  <a:noFill/>
                </a:ln>
                <a:solidFill>
                  <a:srgbClr val="FFC000"/>
                </a:solidFill>
                <a:effectLst/>
                <a:uLnTx/>
                <a:uFillTx/>
                <a:latin typeface="Marianne" panose="020B0604020202020204"/>
                <a:ea typeface="+mn-ea"/>
                <a:cs typeface="+mn-cs"/>
              </a:rPr>
              <a:t>Transformation du numérique</a:t>
            </a:r>
          </a:p>
        </xdr:txBody>
      </xdr:sp>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EE97A-9061-4B6C-8E55-DAED5774796B}">
  <dimension ref="A1:B1"/>
  <sheetViews>
    <sheetView workbookViewId="0"/>
  </sheetViews>
  <sheetFormatPr baseColWidth="10" defaultColWidth="8.7265625" defaultRowHeight="14.5" x14ac:dyDescent="0.35"/>
  <cols>
    <col min="1" max="1" width="27.26953125" customWidth="1"/>
  </cols>
  <sheetData>
    <row r="1" spans="1:2" x14ac:dyDescent="0.35">
      <c r="A1" s="80" t="s">
        <v>516</v>
      </c>
      <c r="B1" s="80" t="s">
        <v>517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2612A4-6454-4C7F-B638-63C3D79FF69C}">
  <dimension ref="A1:B92"/>
  <sheetViews>
    <sheetView showGridLines="0" tabSelected="1" zoomScale="75" zoomScaleNormal="115" workbookViewId="0">
      <selection activeCell="F51" sqref="F51"/>
    </sheetView>
  </sheetViews>
  <sheetFormatPr baseColWidth="10" defaultColWidth="8.90625" defaultRowHeight="14.5" x14ac:dyDescent="0.35"/>
  <cols>
    <col min="1" max="1" width="148.81640625" customWidth="1"/>
  </cols>
  <sheetData>
    <row r="1" spans="1:2" ht="21" x14ac:dyDescent="0.35">
      <c r="A1" s="13" t="s">
        <v>351</v>
      </c>
      <c r="B1" s="12"/>
    </row>
    <row r="2" spans="1:2" x14ac:dyDescent="0.35">
      <c r="A2" s="14"/>
      <c r="B2" s="12"/>
    </row>
    <row r="3" spans="1:2" ht="18.5" x14ac:dyDescent="0.35">
      <c r="A3" s="16" t="s">
        <v>352</v>
      </c>
      <c r="B3" s="12"/>
    </row>
    <row r="4" spans="1:2" x14ac:dyDescent="0.35">
      <c r="A4" s="14"/>
      <c r="B4" s="12"/>
    </row>
    <row r="5" spans="1:2" x14ac:dyDescent="0.35">
      <c r="A5" s="14"/>
      <c r="B5" s="12"/>
    </row>
    <row r="6" spans="1:2" x14ac:dyDescent="0.35">
      <c r="A6" s="14"/>
      <c r="B6" s="12"/>
    </row>
    <row r="7" spans="1:2" x14ac:dyDescent="0.35">
      <c r="A7" s="14"/>
      <c r="B7" s="12"/>
    </row>
    <row r="8" spans="1:2" x14ac:dyDescent="0.35">
      <c r="A8" s="14"/>
      <c r="B8" s="12"/>
    </row>
    <row r="9" spans="1:2" x14ac:dyDescent="0.35">
      <c r="A9" s="14"/>
      <c r="B9" s="12"/>
    </row>
    <row r="10" spans="1:2" x14ac:dyDescent="0.35">
      <c r="A10" s="14"/>
      <c r="B10" s="12"/>
    </row>
    <row r="11" spans="1:2" x14ac:dyDescent="0.35">
      <c r="A11" s="14"/>
      <c r="B11" s="12"/>
    </row>
    <row r="12" spans="1:2" x14ac:dyDescent="0.35">
      <c r="A12" s="14"/>
      <c r="B12" s="12"/>
    </row>
    <row r="13" spans="1:2" x14ac:dyDescent="0.35">
      <c r="A13" s="14"/>
      <c r="B13" s="12"/>
    </row>
    <row r="14" spans="1:2" x14ac:dyDescent="0.35">
      <c r="A14" s="14"/>
      <c r="B14" s="12"/>
    </row>
    <row r="15" spans="1:2" x14ac:dyDescent="0.35">
      <c r="A15" s="14"/>
      <c r="B15" s="12"/>
    </row>
    <row r="16" spans="1:2" x14ac:dyDescent="0.35">
      <c r="A16" s="14"/>
      <c r="B16" s="12"/>
    </row>
    <row r="17" spans="1:2" x14ac:dyDescent="0.35">
      <c r="A17" s="14"/>
      <c r="B17" s="12"/>
    </row>
    <row r="18" spans="1:2" x14ac:dyDescent="0.35">
      <c r="A18" s="14"/>
      <c r="B18" s="12"/>
    </row>
    <row r="19" spans="1:2" x14ac:dyDescent="0.35">
      <c r="A19" s="14"/>
      <c r="B19" s="12"/>
    </row>
    <row r="20" spans="1:2" x14ac:dyDescent="0.35">
      <c r="A20" s="14"/>
      <c r="B20" s="12"/>
    </row>
    <row r="21" spans="1:2" x14ac:dyDescent="0.35">
      <c r="A21" s="14"/>
      <c r="B21" s="12"/>
    </row>
    <row r="22" spans="1:2" x14ac:dyDescent="0.35">
      <c r="A22" s="14"/>
      <c r="B22" s="12"/>
    </row>
    <row r="23" spans="1:2" ht="40.75" customHeight="1" x14ac:dyDescent="0.35">
      <c r="A23" s="14"/>
      <c r="B23" s="12"/>
    </row>
    <row r="24" spans="1:2" x14ac:dyDescent="0.35">
      <c r="A24" s="14"/>
      <c r="B24" s="12"/>
    </row>
    <row r="25" spans="1:2" ht="18.5" x14ac:dyDescent="0.35">
      <c r="A25" s="16" t="s">
        <v>353</v>
      </c>
      <c r="B25" s="12"/>
    </row>
    <row r="26" spans="1:2" x14ac:dyDescent="0.35">
      <c r="A26" s="14"/>
      <c r="B26" s="12"/>
    </row>
    <row r="27" spans="1:2" x14ac:dyDescent="0.35">
      <c r="A27" s="14"/>
      <c r="B27" s="12"/>
    </row>
    <row r="28" spans="1:2" x14ac:dyDescent="0.35">
      <c r="A28" s="14"/>
      <c r="B28" s="12"/>
    </row>
    <row r="29" spans="1:2" x14ac:dyDescent="0.35">
      <c r="A29" s="14"/>
      <c r="B29" s="12"/>
    </row>
    <row r="30" spans="1:2" x14ac:dyDescent="0.35">
      <c r="A30" s="14"/>
      <c r="B30" s="12"/>
    </row>
    <row r="31" spans="1:2" x14ac:dyDescent="0.35">
      <c r="A31" s="14"/>
      <c r="B31" s="12"/>
    </row>
    <row r="32" spans="1:2" x14ac:dyDescent="0.35">
      <c r="A32" s="14"/>
      <c r="B32" s="12"/>
    </row>
    <row r="33" spans="1:2" x14ac:dyDescent="0.35">
      <c r="A33" s="14"/>
      <c r="B33" s="12"/>
    </row>
    <row r="34" spans="1:2" x14ac:dyDescent="0.35">
      <c r="A34" s="14"/>
      <c r="B34" s="12"/>
    </row>
    <row r="35" spans="1:2" x14ac:dyDescent="0.35">
      <c r="A35" s="14"/>
      <c r="B35" s="12"/>
    </row>
    <row r="36" spans="1:2" x14ac:dyDescent="0.35">
      <c r="A36" s="14"/>
      <c r="B36" s="12"/>
    </row>
    <row r="37" spans="1:2" x14ac:dyDescent="0.35">
      <c r="A37" s="14"/>
      <c r="B37" s="12"/>
    </row>
    <row r="38" spans="1:2" x14ac:dyDescent="0.35">
      <c r="A38" s="14"/>
      <c r="B38" s="12"/>
    </row>
    <row r="39" spans="1:2" x14ac:dyDescent="0.35">
      <c r="A39" s="14"/>
      <c r="B39" s="12"/>
    </row>
    <row r="40" spans="1:2" x14ac:dyDescent="0.35">
      <c r="A40" s="14"/>
      <c r="B40" s="12"/>
    </row>
    <row r="41" spans="1:2" x14ac:dyDescent="0.35">
      <c r="A41" s="14"/>
      <c r="B41" s="12"/>
    </row>
    <row r="42" spans="1:2" x14ac:dyDescent="0.35">
      <c r="A42" s="14"/>
      <c r="B42" s="12"/>
    </row>
    <row r="43" spans="1:2" x14ac:dyDescent="0.35">
      <c r="A43" s="14"/>
      <c r="B43" s="12"/>
    </row>
    <row r="44" spans="1:2" x14ac:dyDescent="0.35">
      <c r="A44" s="14"/>
      <c r="B44" s="12"/>
    </row>
    <row r="45" spans="1:2" x14ac:dyDescent="0.35">
      <c r="A45" s="14"/>
      <c r="B45" s="12"/>
    </row>
    <row r="46" spans="1:2" x14ac:dyDescent="0.35">
      <c r="A46" s="14"/>
      <c r="B46" s="12"/>
    </row>
    <row r="47" spans="1:2" x14ac:dyDescent="0.35">
      <c r="A47" s="14"/>
      <c r="B47" s="12"/>
    </row>
    <row r="48" spans="1:2" x14ac:dyDescent="0.35">
      <c r="A48" s="14"/>
      <c r="B48" s="12"/>
    </row>
    <row r="49" spans="1:2" x14ac:dyDescent="0.35">
      <c r="A49" s="14"/>
      <c r="B49" s="12"/>
    </row>
    <row r="50" spans="1:2" x14ac:dyDescent="0.35">
      <c r="A50" s="14"/>
      <c r="B50" s="12"/>
    </row>
    <row r="51" spans="1:2" x14ac:dyDescent="0.35">
      <c r="A51" s="14"/>
      <c r="B51" s="12"/>
    </row>
    <row r="52" spans="1:2" x14ac:dyDescent="0.35">
      <c r="A52" s="14"/>
      <c r="B52" s="12"/>
    </row>
    <row r="53" spans="1:2" x14ac:dyDescent="0.35">
      <c r="A53" s="14"/>
      <c r="B53" s="12"/>
    </row>
    <row r="54" spans="1:2" x14ac:dyDescent="0.35">
      <c r="A54" s="14"/>
      <c r="B54" s="12"/>
    </row>
    <row r="55" spans="1:2" x14ac:dyDescent="0.35">
      <c r="A55" s="14"/>
      <c r="B55" s="12"/>
    </row>
    <row r="56" spans="1:2" x14ac:dyDescent="0.35">
      <c r="A56" s="14"/>
      <c r="B56" s="12"/>
    </row>
    <row r="57" spans="1:2" x14ac:dyDescent="0.35">
      <c r="A57" s="14"/>
      <c r="B57" s="12"/>
    </row>
    <row r="58" spans="1:2" x14ac:dyDescent="0.35">
      <c r="A58" s="14"/>
      <c r="B58" s="12"/>
    </row>
    <row r="59" spans="1:2" x14ac:dyDescent="0.35">
      <c r="A59" s="14"/>
      <c r="B59" s="12"/>
    </row>
    <row r="60" spans="1:2" x14ac:dyDescent="0.35">
      <c r="A60" s="14"/>
      <c r="B60" s="12"/>
    </row>
    <row r="61" spans="1:2" x14ac:dyDescent="0.35">
      <c r="A61" s="14"/>
      <c r="B61" s="12"/>
    </row>
    <row r="62" spans="1:2" x14ac:dyDescent="0.35">
      <c r="A62" s="14"/>
      <c r="B62" s="12"/>
    </row>
    <row r="63" spans="1:2" x14ac:dyDescent="0.35">
      <c r="A63" s="14"/>
      <c r="B63" s="12"/>
    </row>
    <row r="64" spans="1:2" x14ac:dyDescent="0.35">
      <c r="A64" s="14"/>
      <c r="B64" s="12"/>
    </row>
    <row r="65" spans="1:2" x14ac:dyDescent="0.35">
      <c r="A65" s="14"/>
      <c r="B65" s="12"/>
    </row>
    <row r="66" spans="1:2" x14ac:dyDescent="0.35">
      <c r="A66" s="14"/>
      <c r="B66" s="12"/>
    </row>
    <row r="67" spans="1:2" x14ac:dyDescent="0.35">
      <c r="A67" s="14"/>
      <c r="B67" s="12"/>
    </row>
    <row r="68" spans="1:2" x14ac:dyDescent="0.35">
      <c r="A68" s="14"/>
      <c r="B68" s="12"/>
    </row>
    <row r="69" spans="1:2" x14ac:dyDescent="0.35">
      <c r="B69" s="12"/>
    </row>
    <row r="70" spans="1:2" x14ac:dyDescent="0.35">
      <c r="B70" s="12"/>
    </row>
    <row r="72" spans="1:2" x14ac:dyDescent="0.35">
      <c r="A72" s="14"/>
      <c r="B72" s="12"/>
    </row>
    <row r="73" spans="1:2" x14ac:dyDescent="0.35">
      <c r="A73" s="14"/>
      <c r="B73" s="12"/>
    </row>
    <row r="74" spans="1:2" ht="18.5" x14ac:dyDescent="0.35">
      <c r="A74" s="16" t="s">
        <v>400</v>
      </c>
      <c r="B74" s="12"/>
    </row>
    <row r="75" spans="1:2" x14ac:dyDescent="0.35">
      <c r="A75" s="14"/>
      <c r="B75" s="12"/>
    </row>
    <row r="76" spans="1:2" x14ac:dyDescent="0.35">
      <c r="A76" s="14"/>
      <c r="B76" s="12"/>
    </row>
    <row r="77" spans="1:2" x14ac:dyDescent="0.35">
      <c r="A77" s="14"/>
      <c r="B77" s="12"/>
    </row>
    <row r="78" spans="1:2" x14ac:dyDescent="0.35">
      <c r="B78" s="12"/>
    </row>
    <row r="79" spans="1:2" x14ac:dyDescent="0.35">
      <c r="A79" s="14"/>
      <c r="B79" s="12"/>
    </row>
    <row r="80" spans="1:2" x14ac:dyDescent="0.35">
      <c r="A80" s="14"/>
      <c r="B80" s="12"/>
    </row>
    <row r="81" spans="1:2" x14ac:dyDescent="0.35">
      <c r="A81" s="14"/>
      <c r="B81" s="12"/>
    </row>
    <row r="82" spans="1:2" x14ac:dyDescent="0.35">
      <c r="A82" s="14"/>
      <c r="B82" s="12"/>
    </row>
    <row r="83" spans="1:2" x14ac:dyDescent="0.35">
      <c r="A83" s="14"/>
      <c r="B83" s="12"/>
    </row>
    <row r="84" spans="1:2" x14ac:dyDescent="0.35">
      <c r="A84" s="14"/>
      <c r="B84" s="12"/>
    </row>
    <row r="85" spans="1:2" x14ac:dyDescent="0.35">
      <c r="A85" s="14"/>
      <c r="B85" s="12"/>
    </row>
    <row r="86" spans="1:2" x14ac:dyDescent="0.35">
      <c r="A86" s="14"/>
      <c r="B86" s="12"/>
    </row>
    <row r="87" spans="1:2" x14ac:dyDescent="0.35">
      <c r="A87" s="14"/>
      <c r="B87" s="12"/>
    </row>
    <row r="88" spans="1:2" x14ac:dyDescent="0.35">
      <c r="A88" s="14"/>
      <c r="B88" s="12"/>
    </row>
    <row r="89" spans="1:2" x14ac:dyDescent="0.35">
      <c r="A89" s="14"/>
      <c r="B89" s="12"/>
    </row>
    <row r="90" spans="1:2" x14ac:dyDescent="0.35">
      <c r="A90" s="15"/>
    </row>
    <row r="91" spans="1:2" x14ac:dyDescent="0.35">
      <c r="A91" s="15"/>
    </row>
    <row r="92" spans="1:2" x14ac:dyDescent="0.35">
      <c r="A92" s="1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1262-C43D-4C77-8E6A-53D1B9B414B5}">
  <dimension ref="A1:U266"/>
  <sheetViews>
    <sheetView showGridLines="0" zoomScale="72" zoomScaleNormal="41" workbookViewId="0">
      <pane xSplit="5" ySplit="3" topLeftCell="L4" activePane="bottomRight" state="frozen"/>
      <selection pane="topRight" activeCell="E1" sqref="E1"/>
      <selection pane="bottomLeft" activeCell="A3" sqref="A3"/>
      <selection pane="bottomRight" activeCell="T201" sqref="T201"/>
    </sheetView>
  </sheetViews>
  <sheetFormatPr baseColWidth="10" defaultColWidth="11.453125" defaultRowHeight="13" x14ac:dyDescent="0.35"/>
  <cols>
    <col min="1" max="1" width="7.36328125" style="45" customWidth="1"/>
    <col min="2" max="2" width="9.1796875" style="45" customWidth="1"/>
    <col min="3" max="3" width="15.6328125" style="46" customWidth="1"/>
    <col min="4" max="4" width="16.453125" style="46" customWidth="1"/>
    <col min="5" max="5" width="63.81640625" style="52" customWidth="1"/>
    <col min="6" max="11" width="11.08984375" style="53" customWidth="1"/>
    <col min="12" max="12" width="21.7265625" style="53" customWidth="1"/>
    <col min="13" max="17" width="21.6328125" style="54" customWidth="1"/>
    <col min="18" max="18" width="10.81640625" style="50" customWidth="1"/>
    <col min="19" max="19" width="29" style="51" customWidth="1"/>
    <col min="20" max="20" width="10.81640625" style="50" customWidth="1"/>
    <col min="21" max="21" width="29" style="51" customWidth="1"/>
    <col min="22" max="16384" width="11.453125" style="51"/>
  </cols>
  <sheetData>
    <row r="1" spans="1:21" s="37" customFormat="1" ht="18.649999999999999" customHeight="1" x14ac:dyDescent="0.35">
      <c r="A1" s="2"/>
      <c r="B1" s="2"/>
      <c r="C1" s="3"/>
      <c r="D1" s="3"/>
      <c r="E1" s="4"/>
      <c r="F1" s="5"/>
      <c r="G1" s="5"/>
      <c r="H1" s="6"/>
      <c r="I1" s="5"/>
      <c r="J1" s="5"/>
      <c r="K1" s="5"/>
      <c r="L1" s="5"/>
      <c r="M1" s="7"/>
      <c r="N1" s="7"/>
      <c r="O1" s="7"/>
      <c r="P1" s="8"/>
      <c r="Q1" s="7"/>
      <c r="R1" s="118" t="s">
        <v>285</v>
      </c>
      <c r="S1" s="118"/>
      <c r="T1" s="118"/>
      <c r="U1" s="118"/>
    </row>
    <row r="2" spans="1:21" s="38" customFormat="1" ht="18.5" x14ac:dyDescent="0.35">
      <c r="A2" s="9"/>
      <c r="B2" s="9"/>
      <c r="C2" s="10"/>
      <c r="D2" s="10"/>
      <c r="E2" s="11" t="s">
        <v>72</v>
      </c>
      <c r="F2" s="116" t="s">
        <v>344</v>
      </c>
      <c r="G2" s="117"/>
      <c r="H2" s="117"/>
      <c r="I2" s="117"/>
      <c r="J2" s="117"/>
      <c r="K2" s="117"/>
      <c r="L2" s="117"/>
      <c r="M2" s="115" t="s">
        <v>73</v>
      </c>
      <c r="N2" s="115"/>
      <c r="O2" s="115"/>
      <c r="P2" s="115"/>
      <c r="Q2" s="115"/>
      <c r="R2" s="119" t="s">
        <v>301</v>
      </c>
      <c r="S2" s="119"/>
      <c r="T2" s="120" t="s">
        <v>302</v>
      </c>
      <c r="U2" s="120"/>
    </row>
    <row r="3" spans="1:21" s="39" customFormat="1" ht="85.5" customHeight="1" x14ac:dyDescent="0.35">
      <c r="A3" s="59" t="s">
        <v>231</v>
      </c>
      <c r="B3" s="59" t="s">
        <v>207</v>
      </c>
      <c r="C3" s="59" t="s">
        <v>250</v>
      </c>
      <c r="D3" s="59" t="s">
        <v>98</v>
      </c>
      <c r="E3" s="58" t="s">
        <v>74</v>
      </c>
      <c r="F3" s="57" t="s">
        <v>303</v>
      </c>
      <c r="G3" s="57" t="s">
        <v>304</v>
      </c>
      <c r="H3" s="57" t="s">
        <v>305</v>
      </c>
      <c r="I3" s="57" t="s">
        <v>306</v>
      </c>
      <c r="J3" s="57" t="s">
        <v>307</v>
      </c>
      <c r="K3" s="57" t="s">
        <v>335</v>
      </c>
      <c r="L3" s="57" t="s">
        <v>284</v>
      </c>
      <c r="M3" s="56">
        <v>0</v>
      </c>
      <c r="N3" s="56">
        <v>1</v>
      </c>
      <c r="O3" s="56">
        <v>2</v>
      </c>
      <c r="P3" s="56">
        <v>3</v>
      </c>
      <c r="Q3" s="56">
        <v>4</v>
      </c>
      <c r="R3" s="55" t="s">
        <v>483</v>
      </c>
      <c r="S3" s="55" t="s">
        <v>268</v>
      </c>
      <c r="T3" s="55" t="s">
        <v>483</v>
      </c>
      <c r="U3" s="55" t="s">
        <v>268</v>
      </c>
    </row>
    <row r="4" spans="1:21" s="41" customFormat="1" ht="65" x14ac:dyDescent="0.35">
      <c r="A4" s="63">
        <v>1</v>
      </c>
      <c r="B4" s="63">
        <v>1</v>
      </c>
      <c r="C4" s="64" t="s">
        <v>215</v>
      </c>
      <c r="D4" s="64" t="s">
        <v>159</v>
      </c>
      <c r="E4" s="65" t="s">
        <v>160</v>
      </c>
      <c r="F4" s="66"/>
      <c r="G4" s="66"/>
      <c r="H4" s="66"/>
      <c r="I4" s="66"/>
      <c r="J4" s="66"/>
      <c r="K4" s="66"/>
      <c r="L4" s="66"/>
      <c r="M4" s="67" t="s">
        <v>82</v>
      </c>
      <c r="N4" s="67" t="s">
        <v>464</v>
      </c>
      <c r="O4" s="67" t="s">
        <v>465</v>
      </c>
      <c r="P4" s="67" t="s">
        <v>161</v>
      </c>
      <c r="Q4" s="67" t="s">
        <v>162</v>
      </c>
      <c r="R4" s="66"/>
      <c r="S4" s="68"/>
      <c r="T4" s="66"/>
      <c r="U4" s="68"/>
    </row>
    <row r="5" spans="1:21" s="41" customFormat="1" ht="65" x14ac:dyDescent="0.35">
      <c r="A5" s="63">
        <v>2</v>
      </c>
      <c r="B5" s="63">
        <v>1</v>
      </c>
      <c r="C5" s="64" t="s">
        <v>215</v>
      </c>
      <c r="D5" s="64" t="s">
        <v>95</v>
      </c>
      <c r="E5" s="65" t="s">
        <v>518</v>
      </c>
      <c r="F5" s="66"/>
      <c r="G5" s="66"/>
      <c r="H5" s="66"/>
      <c r="I5" s="66"/>
      <c r="J5" s="66"/>
      <c r="K5" s="66"/>
      <c r="L5" s="66"/>
      <c r="M5" s="67" t="s">
        <v>82</v>
      </c>
      <c r="N5" s="67" t="s">
        <v>75</v>
      </c>
      <c r="O5" s="69" t="s">
        <v>401</v>
      </c>
      <c r="P5" s="67" t="s">
        <v>76</v>
      </c>
      <c r="Q5" s="67" t="s">
        <v>77</v>
      </c>
      <c r="R5" s="66"/>
      <c r="S5" s="68"/>
      <c r="T5" s="66"/>
      <c r="U5" s="68"/>
    </row>
    <row r="6" spans="1:21" s="41" customFormat="1" ht="52" x14ac:dyDescent="0.35">
      <c r="A6" s="63">
        <v>3</v>
      </c>
      <c r="B6" s="63">
        <v>1</v>
      </c>
      <c r="C6" s="64" t="s">
        <v>215</v>
      </c>
      <c r="D6" s="64" t="s">
        <v>95</v>
      </c>
      <c r="E6" s="65" t="s">
        <v>208</v>
      </c>
      <c r="F6" s="66"/>
      <c r="G6" s="66"/>
      <c r="H6" s="66"/>
      <c r="I6" s="66"/>
      <c r="J6" s="66"/>
      <c r="K6" s="66"/>
      <c r="L6" s="66"/>
      <c r="M6" s="67" t="s">
        <v>82</v>
      </c>
      <c r="N6" s="67" t="s">
        <v>402</v>
      </c>
      <c r="O6" s="67" t="s">
        <v>87</v>
      </c>
      <c r="P6" s="67" t="s">
        <v>88</v>
      </c>
      <c r="Q6" s="67" t="s">
        <v>549</v>
      </c>
      <c r="R6" s="66"/>
      <c r="S6" s="68"/>
      <c r="T6" s="66"/>
      <c r="U6" s="68"/>
    </row>
    <row r="7" spans="1:21" s="41" customFormat="1" ht="65" x14ac:dyDescent="0.35">
      <c r="A7" s="63">
        <v>4</v>
      </c>
      <c r="B7" s="63">
        <v>1</v>
      </c>
      <c r="C7" s="64" t="s">
        <v>215</v>
      </c>
      <c r="D7" s="64" t="s">
        <v>95</v>
      </c>
      <c r="E7" s="65" t="s">
        <v>111</v>
      </c>
      <c r="F7" s="66"/>
      <c r="G7" s="66"/>
      <c r="H7" s="66"/>
      <c r="I7" s="66"/>
      <c r="J7" s="66"/>
      <c r="K7" s="66"/>
      <c r="L7" s="66"/>
      <c r="M7" s="64" t="s">
        <v>112</v>
      </c>
      <c r="N7" s="64" t="s">
        <v>550</v>
      </c>
      <c r="O7" s="78" t="s">
        <v>484</v>
      </c>
      <c r="P7" s="64" t="s">
        <v>485</v>
      </c>
      <c r="Q7" s="64" t="s">
        <v>501</v>
      </c>
      <c r="R7" s="66"/>
      <c r="S7" s="68"/>
      <c r="T7" s="66"/>
      <c r="U7" s="68"/>
    </row>
    <row r="8" spans="1:21" s="41" customFormat="1" ht="65" x14ac:dyDescent="0.35">
      <c r="A8" s="63">
        <v>5</v>
      </c>
      <c r="B8" s="63">
        <v>2</v>
      </c>
      <c r="C8" s="64" t="s">
        <v>215</v>
      </c>
      <c r="D8" s="64" t="s">
        <v>95</v>
      </c>
      <c r="E8" s="65" t="s">
        <v>551</v>
      </c>
      <c r="F8" s="66"/>
      <c r="G8" s="66"/>
      <c r="H8" s="66"/>
      <c r="I8" s="66"/>
      <c r="J8" s="66"/>
      <c r="K8" s="66"/>
      <c r="L8" s="66"/>
      <c r="M8" s="67" t="s">
        <v>82</v>
      </c>
      <c r="N8" s="67" t="s">
        <v>255</v>
      </c>
      <c r="O8" s="67" t="s">
        <v>254</v>
      </c>
      <c r="P8" s="67" t="s">
        <v>287</v>
      </c>
      <c r="Q8" s="67" t="s">
        <v>286</v>
      </c>
      <c r="R8" s="66"/>
      <c r="S8" s="68"/>
      <c r="T8" s="66"/>
      <c r="U8" s="68"/>
    </row>
    <row r="9" spans="1:21" s="41" customFormat="1" ht="65" x14ac:dyDescent="0.35">
      <c r="A9" s="63">
        <v>6</v>
      </c>
      <c r="B9" s="63">
        <v>1</v>
      </c>
      <c r="C9" s="64" t="s">
        <v>215</v>
      </c>
      <c r="D9" s="64" t="s">
        <v>95</v>
      </c>
      <c r="E9" s="65" t="s">
        <v>552</v>
      </c>
      <c r="F9" s="66"/>
      <c r="G9" s="66"/>
      <c r="H9" s="66"/>
      <c r="I9" s="66"/>
      <c r="J9" s="66"/>
      <c r="K9" s="66"/>
      <c r="L9" s="66"/>
      <c r="M9" s="67" t="s">
        <v>553</v>
      </c>
      <c r="N9" s="67" t="s">
        <v>502</v>
      </c>
      <c r="O9" s="67" t="s">
        <v>554</v>
      </c>
      <c r="P9" s="67" t="s">
        <v>503</v>
      </c>
      <c r="Q9" s="67" t="s">
        <v>555</v>
      </c>
      <c r="R9" s="66"/>
      <c r="S9" s="68"/>
      <c r="T9" s="66"/>
      <c r="U9" s="68"/>
    </row>
    <row r="10" spans="1:21" s="41" customFormat="1" ht="143" x14ac:dyDescent="0.35">
      <c r="A10" s="63">
        <v>7</v>
      </c>
      <c r="B10" s="63">
        <v>2</v>
      </c>
      <c r="C10" s="64" t="s">
        <v>215</v>
      </c>
      <c r="D10" s="64" t="s">
        <v>95</v>
      </c>
      <c r="E10" s="65" t="s">
        <v>563</v>
      </c>
      <c r="F10" s="66"/>
      <c r="G10" s="66"/>
      <c r="H10" s="66"/>
      <c r="I10" s="66"/>
      <c r="J10" s="66"/>
      <c r="K10" s="66"/>
      <c r="L10" s="66"/>
      <c r="M10" s="67" t="s">
        <v>82</v>
      </c>
      <c r="N10" s="67" t="s">
        <v>404</v>
      </c>
      <c r="O10" s="67" t="s">
        <v>89</v>
      </c>
      <c r="P10" s="67" t="s">
        <v>90</v>
      </c>
      <c r="Q10" s="67" t="s">
        <v>91</v>
      </c>
      <c r="R10" s="66"/>
      <c r="S10" s="68"/>
      <c r="T10" s="66"/>
      <c r="U10" s="68"/>
    </row>
    <row r="11" spans="1:21" s="41" customFormat="1" ht="26" x14ac:dyDescent="0.35">
      <c r="A11" s="63">
        <v>8</v>
      </c>
      <c r="B11" s="63">
        <v>2</v>
      </c>
      <c r="C11" s="64" t="s">
        <v>215</v>
      </c>
      <c r="D11" s="64" t="s">
        <v>95</v>
      </c>
      <c r="E11" s="65" t="s">
        <v>513</v>
      </c>
      <c r="F11" s="70"/>
      <c r="G11" s="70"/>
      <c r="H11" s="66"/>
      <c r="I11" s="66"/>
      <c r="J11" s="66"/>
      <c r="K11" s="66"/>
      <c r="L11" s="70"/>
      <c r="M11" s="67"/>
      <c r="N11" s="67"/>
      <c r="O11" s="67"/>
      <c r="P11" s="67"/>
      <c r="Q11" s="67"/>
      <c r="R11" s="81"/>
      <c r="S11" s="68"/>
      <c r="T11" s="81"/>
      <c r="U11" s="68"/>
    </row>
    <row r="12" spans="1:21" s="41" customFormat="1" ht="39" x14ac:dyDescent="0.35">
      <c r="A12" s="63">
        <v>9</v>
      </c>
      <c r="B12" s="63">
        <v>1</v>
      </c>
      <c r="C12" s="64" t="s">
        <v>215</v>
      </c>
      <c r="D12" s="64" t="s">
        <v>99</v>
      </c>
      <c r="E12" s="65" t="s">
        <v>288</v>
      </c>
      <c r="F12" s="66"/>
      <c r="G12" s="66"/>
      <c r="H12" s="66"/>
      <c r="I12" s="66"/>
      <c r="J12" s="66"/>
      <c r="K12" s="66"/>
      <c r="L12" s="66"/>
      <c r="M12" s="67" t="s">
        <v>78</v>
      </c>
      <c r="N12" s="67" t="s">
        <v>474</v>
      </c>
      <c r="O12" s="67" t="s">
        <v>79</v>
      </c>
      <c r="P12" s="67" t="s">
        <v>80</v>
      </c>
      <c r="Q12" s="67" t="s">
        <v>81</v>
      </c>
      <c r="R12" s="66"/>
      <c r="S12" s="68"/>
      <c r="T12" s="66"/>
      <c r="U12" s="68"/>
    </row>
    <row r="13" spans="1:21" s="41" customFormat="1" ht="78" x14ac:dyDescent="0.35">
      <c r="A13" s="63">
        <v>10</v>
      </c>
      <c r="B13" s="63">
        <v>1</v>
      </c>
      <c r="C13" s="64" t="s">
        <v>215</v>
      </c>
      <c r="D13" s="64" t="s">
        <v>99</v>
      </c>
      <c r="E13" s="65" t="s">
        <v>556</v>
      </c>
      <c r="F13" s="66"/>
      <c r="G13" s="66"/>
      <c r="H13" s="66"/>
      <c r="I13" s="66"/>
      <c r="J13" s="66"/>
      <c r="K13" s="66"/>
      <c r="L13" s="66"/>
      <c r="M13" s="67" t="s">
        <v>94</v>
      </c>
      <c r="N13" s="67" t="s">
        <v>405</v>
      </c>
      <c r="O13" s="67" t="s">
        <v>406</v>
      </c>
      <c r="P13" s="67" t="s">
        <v>407</v>
      </c>
      <c r="Q13" s="67" t="s">
        <v>557</v>
      </c>
      <c r="R13" s="66"/>
      <c r="S13" s="68"/>
      <c r="T13" s="66"/>
      <c r="U13" s="68"/>
    </row>
    <row r="14" spans="1:21" s="41" customFormat="1" ht="39" x14ac:dyDescent="0.35">
      <c r="A14" s="63">
        <v>11</v>
      </c>
      <c r="B14" s="63">
        <v>2</v>
      </c>
      <c r="C14" s="64" t="s">
        <v>215</v>
      </c>
      <c r="D14" s="64" t="s">
        <v>99</v>
      </c>
      <c r="E14" s="65" t="s">
        <v>558</v>
      </c>
      <c r="F14" s="66"/>
      <c r="G14" s="66"/>
      <c r="H14" s="66"/>
      <c r="I14" s="66"/>
      <c r="J14" s="66"/>
      <c r="K14" s="66"/>
      <c r="L14" s="66"/>
      <c r="M14" s="67" t="s">
        <v>82</v>
      </c>
      <c r="N14" s="67" t="s">
        <v>404</v>
      </c>
      <c r="O14" s="67" t="s">
        <v>84</v>
      </c>
      <c r="P14" s="67" t="s">
        <v>85</v>
      </c>
      <c r="Q14" s="67" t="s">
        <v>86</v>
      </c>
      <c r="R14" s="66"/>
      <c r="S14" s="68"/>
      <c r="T14" s="66"/>
      <c r="U14" s="68"/>
    </row>
    <row r="15" spans="1:21" s="41" customFormat="1" ht="91" x14ac:dyDescent="0.35">
      <c r="A15" s="63">
        <v>12</v>
      </c>
      <c r="B15" s="63">
        <v>2</v>
      </c>
      <c r="C15" s="64" t="s">
        <v>215</v>
      </c>
      <c r="D15" s="64" t="s">
        <v>99</v>
      </c>
      <c r="E15" s="65" t="s">
        <v>564</v>
      </c>
      <c r="F15" s="66"/>
      <c r="G15" s="66"/>
      <c r="H15" s="66"/>
      <c r="I15" s="66"/>
      <c r="J15" s="66"/>
      <c r="K15" s="66"/>
      <c r="L15" s="66"/>
      <c r="M15" s="67" t="s">
        <v>82</v>
      </c>
      <c r="N15" s="67" t="s">
        <v>408</v>
      </c>
      <c r="O15" s="67" t="s">
        <v>559</v>
      </c>
      <c r="P15" s="67" t="s">
        <v>560</v>
      </c>
      <c r="Q15" s="67" t="s">
        <v>561</v>
      </c>
      <c r="R15" s="66"/>
      <c r="S15" s="68"/>
      <c r="T15" s="66"/>
      <c r="U15" s="68"/>
    </row>
    <row r="16" spans="1:21" s="41" customFormat="1" ht="39" x14ac:dyDescent="0.35">
      <c r="A16" s="63">
        <v>13</v>
      </c>
      <c r="B16" s="71">
        <v>3</v>
      </c>
      <c r="C16" s="64" t="s">
        <v>215</v>
      </c>
      <c r="D16" s="64" t="s">
        <v>99</v>
      </c>
      <c r="E16" s="65" t="s">
        <v>565</v>
      </c>
      <c r="F16" s="66"/>
      <c r="G16" s="66"/>
      <c r="H16" s="66"/>
      <c r="I16" s="66"/>
      <c r="J16" s="66"/>
      <c r="K16" s="66"/>
      <c r="L16" s="66"/>
      <c r="M16" s="67" t="s">
        <v>82</v>
      </c>
      <c r="N16" s="67" t="s">
        <v>404</v>
      </c>
      <c r="O16" s="67" t="s">
        <v>102</v>
      </c>
      <c r="P16" s="67" t="s">
        <v>103</v>
      </c>
      <c r="Q16" s="67" t="s">
        <v>104</v>
      </c>
      <c r="R16" s="66"/>
      <c r="S16" s="68"/>
      <c r="T16" s="66"/>
      <c r="U16" s="68"/>
    </row>
    <row r="17" spans="1:21" s="41" customFormat="1" ht="39" x14ac:dyDescent="0.35">
      <c r="A17" s="63">
        <v>14</v>
      </c>
      <c r="B17" s="63">
        <v>2</v>
      </c>
      <c r="C17" s="64" t="s">
        <v>215</v>
      </c>
      <c r="D17" s="64" t="s">
        <v>106</v>
      </c>
      <c r="E17" s="65" t="s">
        <v>289</v>
      </c>
      <c r="F17" s="66"/>
      <c r="G17" s="66"/>
      <c r="H17" s="66"/>
      <c r="I17" s="66"/>
      <c r="J17" s="66"/>
      <c r="K17" s="66"/>
      <c r="L17" s="66"/>
      <c r="M17" s="67" t="s">
        <v>409</v>
      </c>
      <c r="N17" s="67" t="s">
        <v>255</v>
      </c>
      <c r="O17" s="67" t="s">
        <v>410</v>
      </c>
      <c r="P17" s="67" t="s">
        <v>256</v>
      </c>
      <c r="Q17" s="67" t="s">
        <v>257</v>
      </c>
      <c r="R17" s="66"/>
      <c r="S17" s="68"/>
      <c r="T17" s="66"/>
      <c r="U17" s="68"/>
    </row>
    <row r="18" spans="1:21" s="41" customFormat="1" ht="26" x14ac:dyDescent="0.35">
      <c r="A18" s="63">
        <v>15</v>
      </c>
      <c r="B18" s="63">
        <v>2</v>
      </c>
      <c r="C18" s="64" t="s">
        <v>215</v>
      </c>
      <c r="D18" s="64" t="s">
        <v>106</v>
      </c>
      <c r="E18" s="65" t="s">
        <v>69</v>
      </c>
      <c r="F18" s="70"/>
      <c r="G18" s="70"/>
      <c r="H18" s="66"/>
      <c r="I18" s="66"/>
      <c r="J18" s="66"/>
      <c r="K18" s="66"/>
      <c r="L18" s="70"/>
      <c r="M18" s="67"/>
      <c r="N18" s="67"/>
      <c r="O18" s="67"/>
      <c r="P18" s="67"/>
      <c r="Q18" s="67"/>
      <c r="R18" s="81"/>
      <c r="S18" s="68"/>
      <c r="T18" s="81"/>
      <c r="U18" s="68"/>
    </row>
    <row r="19" spans="1:21" s="42" customFormat="1" ht="26" x14ac:dyDescent="0.35">
      <c r="A19" s="63">
        <v>16</v>
      </c>
      <c r="B19" s="63">
        <v>2</v>
      </c>
      <c r="C19" s="64" t="s">
        <v>215</v>
      </c>
      <c r="D19" s="64" t="s">
        <v>17</v>
      </c>
      <c r="E19" s="65" t="s">
        <v>336</v>
      </c>
      <c r="F19" s="70"/>
      <c r="G19" s="70"/>
      <c r="H19" s="66"/>
      <c r="I19" s="66"/>
      <c r="J19" s="66"/>
      <c r="K19" s="66"/>
      <c r="L19" s="70"/>
      <c r="M19" s="67"/>
      <c r="N19" s="67"/>
      <c r="O19" s="67"/>
      <c r="P19" s="67"/>
      <c r="Q19" s="67"/>
      <c r="R19" s="81"/>
      <c r="S19" s="68"/>
      <c r="T19" s="81"/>
      <c r="U19" s="68"/>
    </row>
    <row r="20" spans="1:21" s="41" customFormat="1" ht="52" x14ac:dyDescent="0.35">
      <c r="A20" s="63">
        <v>17</v>
      </c>
      <c r="B20" s="63">
        <v>1</v>
      </c>
      <c r="C20" s="64" t="s">
        <v>215</v>
      </c>
      <c r="D20" s="64" t="s">
        <v>105</v>
      </c>
      <c r="E20" s="65" t="s">
        <v>562</v>
      </c>
      <c r="F20" s="66"/>
      <c r="G20" s="66"/>
      <c r="H20" s="66"/>
      <c r="I20" s="66"/>
      <c r="J20" s="66"/>
      <c r="K20" s="66"/>
      <c r="L20" s="66"/>
      <c r="M20" s="69" t="s">
        <v>412</v>
      </c>
      <c r="N20" s="67" t="s">
        <v>107</v>
      </c>
      <c r="O20" s="67" t="s">
        <v>611</v>
      </c>
      <c r="P20" s="67" t="s">
        <v>108</v>
      </c>
      <c r="Q20" s="67" t="s">
        <v>109</v>
      </c>
      <c r="R20" s="66"/>
      <c r="S20" s="68"/>
      <c r="T20" s="66"/>
      <c r="U20" s="68"/>
    </row>
    <row r="21" spans="1:21" s="41" customFormat="1" ht="26" x14ac:dyDescent="0.35">
      <c r="A21" s="63">
        <v>18</v>
      </c>
      <c r="B21" s="63">
        <v>1</v>
      </c>
      <c r="C21" s="64" t="s">
        <v>215</v>
      </c>
      <c r="D21" s="64" t="s">
        <v>343</v>
      </c>
      <c r="E21" s="65" t="s">
        <v>110</v>
      </c>
      <c r="F21" s="70"/>
      <c r="G21" s="70"/>
      <c r="H21" s="66"/>
      <c r="I21" s="66"/>
      <c r="J21" s="66"/>
      <c r="K21" s="66"/>
      <c r="L21" s="70"/>
      <c r="M21" s="67"/>
      <c r="N21" s="67"/>
      <c r="O21" s="67"/>
      <c r="P21" s="67"/>
      <c r="Q21" s="67"/>
      <c r="R21" s="81"/>
      <c r="S21" s="68"/>
      <c r="T21" s="81"/>
      <c r="U21" s="68"/>
    </row>
    <row r="22" spans="1:21" s="43" customFormat="1" ht="39" x14ac:dyDescent="0.35">
      <c r="A22" s="63">
        <v>19</v>
      </c>
      <c r="B22" s="63">
        <v>1</v>
      </c>
      <c r="C22" s="64" t="s">
        <v>217</v>
      </c>
      <c r="D22" s="64" t="s">
        <v>62</v>
      </c>
      <c r="E22" s="65" t="s">
        <v>30</v>
      </c>
      <c r="F22" s="66"/>
      <c r="G22" s="66"/>
      <c r="H22" s="66"/>
      <c r="I22" s="66"/>
      <c r="J22" s="66"/>
      <c r="K22" s="66"/>
      <c r="L22" s="66"/>
      <c r="M22" s="67" t="s">
        <v>82</v>
      </c>
      <c r="N22" s="67" t="s">
        <v>296</v>
      </c>
      <c r="O22" s="67" t="s">
        <v>254</v>
      </c>
      <c r="P22" s="67" t="s">
        <v>478</v>
      </c>
      <c r="Q22" s="67" t="s">
        <v>477</v>
      </c>
      <c r="R22" s="66"/>
      <c r="S22" s="68"/>
      <c r="T22" s="66"/>
      <c r="U22" s="68"/>
    </row>
    <row r="23" spans="1:21" s="43" customFormat="1" ht="39" x14ac:dyDescent="0.35">
      <c r="A23" s="63">
        <v>20</v>
      </c>
      <c r="B23" s="63">
        <v>2</v>
      </c>
      <c r="C23" s="64" t="s">
        <v>217</v>
      </c>
      <c r="D23" s="64" t="s">
        <v>62</v>
      </c>
      <c r="E23" s="64" t="s">
        <v>66</v>
      </c>
      <c r="F23" s="66"/>
      <c r="G23" s="66"/>
      <c r="H23" s="66"/>
      <c r="I23" s="66"/>
      <c r="J23" s="66"/>
      <c r="K23" s="66"/>
      <c r="L23" s="66"/>
      <c r="M23" s="67" t="s">
        <v>82</v>
      </c>
      <c r="N23" s="67" t="s">
        <v>403</v>
      </c>
      <c r="O23" s="67" t="s">
        <v>156</v>
      </c>
      <c r="P23" s="67" t="s">
        <v>297</v>
      </c>
      <c r="Q23" s="67" t="s">
        <v>253</v>
      </c>
      <c r="R23" s="66"/>
      <c r="S23" s="67"/>
      <c r="T23" s="66"/>
      <c r="U23" s="67"/>
    </row>
    <row r="24" spans="1:21" s="43" customFormat="1" ht="26" x14ac:dyDescent="0.35">
      <c r="A24" s="63">
        <v>21</v>
      </c>
      <c r="B24" s="63">
        <v>1</v>
      </c>
      <c r="C24" s="64" t="s">
        <v>217</v>
      </c>
      <c r="D24" s="64" t="s">
        <v>62</v>
      </c>
      <c r="E24" s="64" t="s">
        <v>34</v>
      </c>
      <c r="F24" s="66"/>
      <c r="G24" s="66"/>
      <c r="H24" s="66"/>
      <c r="I24" s="66"/>
      <c r="J24" s="66"/>
      <c r="K24" s="66"/>
      <c r="L24" s="66"/>
      <c r="M24" s="67" t="s">
        <v>82</v>
      </c>
      <c r="N24" s="67" t="s">
        <v>403</v>
      </c>
      <c r="O24" s="67" t="s">
        <v>156</v>
      </c>
      <c r="P24" s="67" t="s">
        <v>297</v>
      </c>
      <c r="Q24" s="67" t="s">
        <v>253</v>
      </c>
      <c r="R24" s="66"/>
      <c r="S24" s="67"/>
      <c r="T24" s="66"/>
      <c r="U24" s="67"/>
    </row>
    <row r="25" spans="1:21" s="43" customFormat="1" ht="91" x14ac:dyDescent="0.35">
      <c r="A25" s="63">
        <v>22</v>
      </c>
      <c r="B25" s="63">
        <v>1</v>
      </c>
      <c r="C25" s="64" t="s">
        <v>217</v>
      </c>
      <c r="D25" s="64" t="s">
        <v>62</v>
      </c>
      <c r="E25" s="64" t="s">
        <v>272</v>
      </c>
      <c r="F25" s="66"/>
      <c r="G25" s="66"/>
      <c r="H25" s="66"/>
      <c r="I25" s="66"/>
      <c r="J25" s="66"/>
      <c r="K25" s="66"/>
      <c r="L25" s="66"/>
      <c r="M25" s="67" t="s">
        <v>82</v>
      </c>
      <c r="N25" s="67" t="s">
        <v>413</v>
      </c>
      <c r="O25" s="67" t="s">
        <v>254</v>
      </c>
      <c r="P25" s="67" t="s">
        <v>507</v>
      </c>
      <c r="Q25" s="79" t="s">
        <v>481</v>
      </c>
      <c r="R25" s="66"/>
      <c r="S25" s="67"/>
      <c r="T25" s="66"/>
      <c r="U25" s="67"/>
    </row>
    <row r="26" spans="1:21" s="43" customFormat="1" ht="26" x14ac:dyDescent="0.35">
      <c r="A26" s="63">
        <v>23</v>
      </c>
      <c r="B26" s="63">
        <v>1</v>
      </c>
      <c r="C26" s="64" t="s">
        <v>217</v>
      </c>
      <c r="D26" s="64" t="s">
        <v>62</v>
      </c>
      <c r="E26" s="64" t="s">
        <v>337</v>
      </c>
      <c r="F26" s="66"/>
      <c r="G26" s="70"/>
      <c r="H26" s="70"/>
      <c r="I26" s="70"/>
      <c r="J26" s="70"/>
      <c r="K26" s="70"/>
      <c r="L26" s="70"/>
      <c r="M26" s="67"/>
      <c r="N26" s="67"/>
      <c r="O26" s="67"/>
      <c r="P26" s="67"/>
      <c r="Q26" s="67"/>
      <c r="R26" s="82"/>
      <c r="S26" s="67"/>
      <c r="T26" s="82"/>
      <c r="U26" s="67"/>
    </row>
    <row r="27" spans="1:21" s="43" customFormat="1" ht="52" x14ac:dyDescent="0.35">
      <c r="A27" s="63">
        <v>24</v>
      </c>
      <c r="B27" s="71">
        <v>3</v>
      </c>
      <c r="C27" s="64" t="s">
        <v>217</v>
      </c>
      <c r="D27" s="64" t="s">
        <v>62</v>
      </c>
      <c r="E27" s="64" t="s">
        <v>271</v>
      </c>
      <c r="F27" s="66"/>
      <c r="G27" s="66"/>
      <c r="H27" s="66"/>
      <c r="I27" s="66"/>
      <c r="J27" s="66"/>
      <c r="K27" s="66"/>
      <c r="L27" s="66"/>
      <c r="M27" s="67" t="s">
        <v>82</v>
      </c>
      <c r="N27" s="67" t="s">
        <v>413</v>
      </c>
      <c r="O27" s="67" t="s">
        <v>254</v>
      </c>
      <c r="P27" s="67" t="s">
        <v>506</v>
      </c>
      <c r="Q27" s="79" t="s">
        <v>508</v>
      </c>
      <c r="R27" s="66"/>
      <c r="S27" s="67"/>
      <c r="T27" s="66"/>
      <c r="U27" s="67"/>
    </row>
    <row r="28" spans="1:21" s="43" customFormat="1" ht="26" x14ac:dyDescent="0.35">
      <c r="A28" s="63">
        <v>25</v>
      </c>
      <c r="B28" s="71">
        <v>3</v>
      </c>
      <c r="C28" s="64" t="s">
        <v>217</v>
      </c>
      <c r="D28" s="64" t="s">
        <v>62</v>
      </c>
      <c r="E28" s="64" t="s">
        <v>46</v>
      </c>
      <c r="F28" s="66"/>
      <c r="G28" s="66"/>
      <c r="H28" s="66"/>
      <c r="I28" s="66"/>
      <c r="J28" s="66"/>
      <c r="K28" s="66"/>
      <c r="L28" s="66"/>
      <c r="M28" s="67"/>
      <c r="N28" s="67"/>
      <c r="O28" s="67"/>
      <c r="P28" s="67"/>
      <c r="Q28" s="67"/>
      <c r="R28" s="82"/>
      <c r="S28" s="67"/>
      <c r="T28" s="82"/>
      <c r="U28" s="67"/>
    </row>
    <row r="29" spans="1:21" s="43" customFormat="1" ht="26" x14ac:dyDescent="0.35">
      <c r="A29" s="63">
        <v>26</v>
      </c>
      <c r="B29" s="74">
        <v>1</v>
      </c>
      <c r="C29" s="64" t="s">
        <v>217</v>
      </c>
      <c r="D29" s="64" t="s">
        <v>62</v>
      </c>
      <c r="E29" s="64" t="s">
        <v>19</v>
      </c>
      <c r="F29" s="66"/>
      <c r="G29" s="66"/>
      <c r="H29" s="66"/>
      <c r="I29" s="66"/>
      <c r="J29" s="66"/>
      <c r="K29" s="66"/>
      <c r="L29" s="66"/>
      <c r="M29" s="67" t="s">
        <v>82</v>
      </c>
      <c r="N29" s="67" t="s">
        <v>296</v>
      </c>
      <c r="O29" s="67" t="s">
        <v>254</v>
      </c>
      <c r="P29" s="72" t="s">
        <v>414</v>
      </c>
      <c r="Q29" s="67" t="s">
        <v>415</v>
      </c>
      <c r="R29" s="66"/>
      <c r="S29" s="67"/>
      <c r="T29" s="66"/>
      <c r="U29" s="67"/>
    </row>
    <row r="30" spans="1:21" s="43" customFormat="1" ht="39" x14ac:dyDescent="0.35">
      <c r="A30" s="63">
        <v>27</v>
      </c>
      <c r="B30" s="63">
        <v>1</v>
      </c>
      <c r="C30" s="64" t="s">
        <v>217</v>
      </c>
      <c r="D30" s="64" t="s">
        <v>62</v>
      </c>
      <c r="E30" s="64" t="s">
        <v>567</v>
      </c>
      <c r="F30" s="66"/>
      <c r="G30" s="66"/>
      <c r="H30" s="66"/>
      <c r="I30" s="66"/>
      <c r="J30" s="66"/>
      <c r="K30" s="66"/>
      <c r="L30" s="66"/>
      <c r="M30" s="67" t="s">
        <v>82</v>
      </c>
      <c r="N30" s="67" t="s">
        <v>296</v>
      </c>
      <c r="O30" s="67" t="s">
        <v>254</v>
      </c>
      <c r="P30" s="67" t="s">
        <v>479</v>
      </c>
      <c r="Q30" s="67" t="s">
        <v>480</v>
      </c>
      <c r="R30" s="66"/>
      <c r="S30" s="67"/>
      <c r="T30" s="66"/>
      <c r="U30" s="67"/>
    </row>
    <row r="31" spans="1:21" s="43" customFormat="1" ht="39" x14ac:dyDescent="0.35">
      <c r="A31" s="63">
        <v>28</v>
      </c>
      <c r="B31" s="63">
        <v>1</v>
      </c>
      <c r="C31" s="64" t="s">
        <v>217</v>
      </c>
      <c r="D31" s="64" t="s">
        <v>62</v>
      </c>
      <c r="E31" s="64" t="s">
        <v>276</v>
      </c>
      <c r="F31" s="66"/>
      <c r="G31" s="70"/>
      <c r="H31" s="70"/>
      <c r="I31" s="70"/>
      <c r="J31" s="70"/>
      <c r="K31" s="70"/>
      <c r="L31" s="70"/>
      <c r="M31" s="67" t="s">
        <v>298</v>
      </c>
      <c r="N31" s="67" t="s">
        <v>416</v>
      </c>
      <c r="O31" s="67" t="s">
        <v>254</v>
      </c>
      <c r="P31" s="67" t="s">
        <v>299</v>
      </c>
      <c r="Q31" s="67" t="s">
        <v>300</v>
      </c>
      <c r="R31" s="66"/>
      <c r="S31" s="67"/>
      <c r="T31" s="66"/>
      <c r="U31" s="67"/>
    </row>
    <row r="32" spans="1:21" s="43" customFormat="1" ht="52" x14ac:dyDescent="0.35">
      <c r="A32" s="63">
        <v>29</v>
      </c>
      <c r="B32" s="63">
        <v>1</v>
      </c>
      <c r="C32" s="64" t="s">
        <v>217</v>
      </c>
      <c r="D32" s="64" t="s">
        <v>274</v>
      </c>
      <c r="E32" s="64" t="s">
        <v>338</v>
      </c>
      <c r="F32" s="66"/>
      <c r="G32" s="66"/>
      <c r="H32" s="66"/>
      <c r="I32" s="66"/>
      <c r="J32" s="66"/>
      <c r="K32" s="66"/>
      <c r="L32" s="66"/>
      <c r="M32" s="75" t="s">
        <v>92</v>
      </c>
      <c r="N32" s="75" t="s">
        <v>236</v>
      </c>
      <c r="O32" s="67" t="s">
        <v>237</v>
      </c>
      <c r="P32" s="67" t="s">
        <v>417</v>
      </c>
      <c r="Q32" s="72" t="s">
        <v>418</v>
      </c>
      <c r="R32" s="66"/>
      <c r="S32" s="67"/>
      <c r="T32" s="66"/>
      <c r="U32" s="67"/>
    </row>
    <row r="33" spans="1:21" s="43" customFormat="1" ht="52" x14ac:dyDescent="0.35">
      <c r="A33" s="63">
        <v>30</v>
      </c>
      <c r="B33" s="63">
        <v>1</v>
      </c>
      <c r="C33" s="64" t="s">
        <v>217</v>
      </c>
      <c r="D33" s="64" t="s">
        <v>274</v>
      </c>
      <c r="E33" s="64" t="s">
        <v>568</v>
      </c>
      <c r="F33" s="66"/>
      <c r="G33" s="70"/>
      <c r="H33" s="70"/>
      <c r="I33" s="70"/>
      <c r="J33" s="70"/>
      <c r="K33" s="70"/>
      <c r="L33" s="70"/>
      <c r="M33" s="67"/>
      <c r="N33" s="67"/>
      <c r="O33" s="67"/>
      <c r="P33" s="67"/>
      <c r="Q33" s="67"/>
      <c r="R33" s="82"/>
      <c r="S33" s="67"/>
      <c r="T33" s="82"/>
      <c r="U33" s="67"/>
    </row>
    <row r="34" spans="1:21" s="43" customFormat="1" ht="52" x14ac:dyDescent="0.35">
      <c r="A34" s="63">
        <v>31</v>
      </c>
      <c r="B34" s="63">
        <v>2</v>
      </c>
      <c r="C34" s="64" t="s">
        <v>217</v>
      </c>
      <c r="D34" s="64" t="s">
        <v>274</v>
      </c>
      <c r="E34" s="64" t="s">
        <v>57</v>
      </c>
      <c r="F34" s="66"/>
      <c r="G34" s="66"/>
      <c r="H34" s="66"/>
      <c r="I34" s="66"/>
      <c r="J34" s="66"/>
      <c r="K34" s="66"/>
      <c r="L34" s="66"/>
      <c r="M34" s="67" t="s">
        <v>82</v>
      </c>
      <c r="N34" s="67" t="s">
        <v>420</v>
      </c>
      <c r="O34" s="67" t="s">
        <v>419</v>
      </c>
      <c r="P34" s="67" t="s">
        <v>260</v>
      </c>
      <c r="Q34" s="67" t="s">
        <v>83</v>
      </c>
      <c r="R34" s="66"/>
      <c r="S34" s="68"/>
      <c r="T34" s="66"/>
      <c r="U34" s="68"/>
    </row>
    <row r="35" spans="1:21" s="43" customFormat="1" ht="52" x14ac:dyDescent="0.35">
      <c r="A35" s="63">
        <v>32</v>
      </c>
      <c r="B35" s="63">
        <v>2</v>
      </c>
      <c r="C35" s="64" t="s">
        <v>217</v>
      </c>
      <c r="D35" s="64" t="s">
        <v>274</v>
      </c>
      <c r="E35" s="64" t="s">
        <v>14</v>
      </c>
      <c r="F35" s="66"/>
      <c r="G35" s="70"/>
      <c r="H35" s="70"/>
      <c r="I35" s="70"/>
      <c r="J35" s="70"/>
      <c r="K35" s="70"/>
      <c r="L35" s="70"/>
      <c r="M35" s="67"/>
      <c r="N35" s="67"/>
      <c r="O35" s="67"/>
      <c r="P35" s="67"/>
      <c r="Q35" s="67"/>
      <c r="R35" s="81"/>
      <c r="S35" s="68"/>
      <c r="T35" s="81"/>
      <c r="U35" s="68"/>
    </row>
    <row r="36" spans="1:21" s="43" customFormat="1" ht="52" x14ac:dyDescent="0.35">
      <c r="A36" s="63">
        <v>33</v>
      </c>
      <c r="B36" s="71">
        <v>3</v>
      </c>
      <c r="C36" s="64" t="s">
        <v>217</v>
      </c>
      <c r="D36" s="64" t="s">
        <v>274</v>
      </c>
      <c r="E36" s="64" t="s">
        <v>339</v>
      </c>
      <c r="F36" s="66"/>
      <c r="G36" s="66"/>
      <c r="H36" s="66"/>
      <c r="I36" s="66"/>
      <c r="J36" s="66"/>
      <c r="K36" s="66"/>
      <c r="L36" s="66"/>
      <c r="M36" s="75" t="s">
        <v>92</v>
      </c>
      <c r="N36" s="75" t="s">
        <v>236</v>
      </c>
      <c r="O36" s="67" t="s">
        <v>237</v>
      </c>
      <c r="P36" s="67" t="s">
        <v>417</v>
      </c>
      <c r="Q36" s="72" t="s">
        <v>418</v>
      </c>
      <c r="R36" s="66"/>
      <c r="S36" s="67"/>
      <c r="T36" s="66"/>
      <c r="U36" s="67"/>
    </row>
    <row r="37" spans="1:21" s="43" customFormat="1" ht="52" x14ac:dyDescent="0.35">
      <c r="A37" s="63">
        <v>34</v>
      </c>
      <c r="B37" s="71">
        <v>3</v>
      </c>
      <c r="C37" s="64" t="s">
        <v>217</v>
      </c>
      <c r="D37" s="64" t="s">
        <v>274</v>
      </c>
      <c r="E37" s="64" t="s">
        <v>514</v>
      </c>
      <c r="F37" s="66"/>
      <c r="G37" s="66"/>
      <c r="H37" s="66"/>
      <c r="I37" s="66"/>
      <c r="J37" s="66"/>
      <c r="K37" s="66"/>
      <c r="L37" s="66"/>
      <c r="M37" s="75" t="s">
        <v>92</v>
      </c>
      <c r="N37" s="75" t="s">
        <v>236</v>
      </c>
      <c r="O37" s="67" t="s">
        <v>237</v>
      </c>
      <c r="P37" s="67" t="s">
        <v>417</v>
      </c>
      <c r="Q37" s="72" t="s">
        <v>418</v>
      </c>
      <c r="R37" s="66"/>
      <c r="S37" s="67"/>
      <c r="T37" s="66"/>
      <c r="U37" s="67"/>
    </row>
    <row r="38" spans="1:21" s="43" customFormat="1" ht="52" x14ac:dyDescent="0.35">
      <c r="A38" s="63">
        <v>35</v>
      </c>
      <c r="B38" s="63">
        <v>1</v>
      </c>
      <c r="C38" s="64" t="s">
        <v>217</v>
      </c>
      <c r="D38" s="64" t="s">
        <v>18</v>
      </c>
      <c r="E38" s="64" t="s">
        <v>2</v>
      </c>
      <c r="F38" s="66"/>
      <c r="G38" s="66"/>
      <c r="H38" s="66"/>
      <c r="I38" s="66"/>
      <c r="J38" s="66"/>
      <c r="K38" s="66"/>
      <c r="L38" s="66"/>
      <c r="M38" s="67" t="s">
        <v>82</v>
      </c>
      <c r="N38" s="67" t="s">
        <v>413</v>
      </c>
      <c r="O38" s="67" t="s">
        <v>308</v>
      </c>
      <c r="P38" s="67" t="s">
        <v>309</v>
      </c>
      <c r="Q38" s="67" t="s">
        <v>310</v>
      </c>
      <c r="R38" s="66"/>
      <c r="S38" s="67"/>
      <c r="T38" s="66"/>
      <c r="U38" s="67"/>
    </row>
    <row r="39" spans="1:21" s="43" customFormat="1" ht="26" x14ac:dyDescent="0.35">
      <c r="A39" s="63">
        <v>36</v>
      </c>
      <c r="B39" s="63">
        <v>2</v>
      </c>
      <c r="C39" s="64" t="s">
        <v>217</v>
      </c>
      <c r="D39" s="64" t="s">
        <v>18</v>
      </c>
      <c r="E39" s="64" t="s">
        <v>569</v>
      </c>
      <c r="F39" s="66"/>
      <c r="G39" s="70"/>
      <c r="H39" s="70"/>
      <c r="I39" s="70"/>
      <c r="J39" s="70"/>
      <c r="K39" s="70"/>
      <c r="L39" s="70"/>
      <c r="M39" s="67"/>
      <c r="N39" s="67"/>
      <c r="O39" s="67"/>
      <c r="P39" s="67"/>
      <c r="Q39" s="67"/>
      <c r="R39" s="82"/>
      <c r="S39" s="67"/>
      <c r="T39" s="82"/>
      <c r="U39" s="67"/>
    </row>
    <row r="40" spans="1:21" s="43" customFormat="1" ht="26" x14ac:dyDescent="0.35">
      <c r="A40" s="63">
        <v>37</v>
      </c>
      <c r="B40" s="71">
        <v>3</v>
      </c>
      <c r="C40" s="64" t="s">
        <v>217</v>
      </c>
      <c r="D40" s="64" t="s">
        <v>273</v>
      </c>
      <c r="E40" s="64" t="s">
        <v>70</v>
      </c>
      <c r="F40" s="66"/>
      <c r="G40" s="66"/>
      <c r="H40" s="66"/>
      <c r="I40" s="66"/>
      <c r="J40" s="66"/>
      <c r="K40" s="66"/>
      <c r="L40" s="66"/>
      <c r="M40" s="67" t="s">
        <v>82</v>
      </c>
      <c r="N40" s="67" t="s">
        <v>403</v>
      </c>
      <c r="O40" s="67" t="s">
        <v>156</v>
      </c>
      <c r="P40" s="67" t="s">
        <v>297</v>
      </c>
      <c r="Q40" s="67" t="s">
        <v>253</v>
      </c>
      <c r="R40" s="66"/>
      <c r="S40" s="67"/>
      <c r="T40" s="66"/>
      <c r="U40" s="67"/>
    </row>
    <row r="41" spans="1:21" s="43" customFormat="1" ht="26" x14ac:dyDescent="0.35">
      <c r="A41" s="63">
        <v>38</v>
      </c>
      <c r="B41" s="63">
        <v>2</v>
      </c>
      <c r="C41" s="64" t="s">
        <v>217</v>
      </c>
      <c r="D41" s="64" t="s">
        <v>20</v>
      </c>
      <c r="E41" s="64" t="s">
        <v>340</v>
      </c>
      <c r="F41" s="66"/>
      <c r="G41" s="66"/>
      <c r="H41" s="66"/>
      <c r="I41" s="66"/>
      <c r="J41" s="66"/>
      <c r="K41" s="66"/>
      <c r="L41" s="66"/>
      <c r="M41" s="75" t="s">
        <v>92</v>
      </c>
      <c r="N41" s="67" t="s">
        <v>421</v>
      </c>
      <c r="O41" s="67" t="s">
        <v>422</v>
      </c>
      <c r="P41" s="67" t="s">
        <v>423</v>
      </c>
      <c r="Q41" s="67" t="s">
        <v>93</v>
      </c>
      <c r="R41" s="66"/>
      <c r="S41" s="67"/>
      <c r="T41" s="66"/>
      <c r="U41" s="67"/>
    </row>
    <row r="42" spans="1:21" s="43" customFormat="1" ht="21" customHeight="1" x14ac:dyDescent="0.35">
      <c r="A42" s="63">
        <v>39</v>
      </c>
      <c r="B42" s="63">
        <v>2</v>
      </c>
      <c r="C42" s="64" t="s">
        <v>217</v>
      </c>
      <c r="D42" s="64" t="s">
        <v>20</v>
      </c>
      <c r="E42" s="64" t="s">
        <v>571</v>
      </c>
      <c r="F42" s="66"/>
      <c r="G42" s="70"/>
      <c r="H42" s="70"/>
      <c r="I42" s="70"/>
      <c r="J42" s="70"/>
      <c r="K42" s="70"/>
      <c r="L42" s="70"/>
      <c r="M42" s="67"/>
      <c r="N42" s="67"/>
      <c r="O42" s="67"/>
      <c r="P42" s="67"/>
      <c r="Q42" s="67"/>
      <c r="R42" s="82"/>
      <c r="S42" s="67"/>
      <c r="T42" s="82"/>
      <c r="U42" s="67"/>
    </row>
    <row r="43" spans="1:21" s="43" customFormat="1" ht="21" customHeight="1" x14ac:dyDescent="0.35">
      <c r="A43" s="63">
        <v>40</v>
      </c>
      <c r="B43" s="63">
        <v>2</v>
      </c>
      <c r="C43" s="64" t="s">
        <v>217</v>
      </c>
      <c r="D43" s="64" t="s">
        <v>20</v>
      </c>
      <c r="E43" s="64" t="s">
        <v>533</v>
      </c>
      <c r="F43" s="66"/>
      <c r="G43" s="70"/>
      <c r="H43" s="70"/>
      <c r="I43" s="70"/>
      <c r="J43" s="70"/>
      <c r="K43" s="70"/>
      <c r="L43" s="70"/>
      <c r="M43" s="83"/>
      <c r="N43" s="83"/>
      <c r="O43" s="83"/>
      <c r="P43" s="83"/>
      <c r="Q43" s="83"/>
      <c r="R43" s="82"/>
      <c r="S43" s="67"/>
      <c r="T43" s="82"/>
      <c r="U43" s="67"/>
    </row>
    <row r="44" spans="1:21" s="43" customFormat="1" ht="26" x14ac:dyDescent="0.35">
      <c r="A44" s="63">
        <v>41</v>
      </c>
      <c r="B44" s="63">
        <v>2</v>
      </c>
      <c r="C44" s="64" t="s">
        <v>217</v>
      </c>
      <c r="D44" s="64" t="s">
        <v>20</v>
      </c>
      <c r="E44" s="64" t="s">
        <v>194</v>
      </c>
      <c r="F44" s="66"/>
      <c r="G44" s="66"/>
      <c r="H44" s="66"/>
      <c r="I44" s="66"/>
      <c r="J44" s="66"/>
      <c r="K44" s="66"/>
      <c r="L44" s="66"/>
      <c r="M44" s="67" t="s">
        <v>82</v>
      </c>
      <c r="N44" s="67" t="s">
        <v>413</v>
      </c>
      <c r="O44" s="67" t="s">
        <v>254</v>
      </c>
      <c r="P44" s="43" t="s">
        <v>499</v>
      </c>
      <c r="Q44" s="67" t="s">
        <v>500</v>
      </c>
      <c r="R44" s="66"/>
      <c r="S44" s="67"/>
      <c r="T44" s="66"/>
      <c r="U44" s="67"/>
    </row>
    <row r="45" spans="1:21" s="43" customFormat="1" ht="23" customHeight="1" x14ac:dyDescent="0.35">
      <c r="A45" s="63">
        <v>42</v>
      </c>
      <c r="B45" s="63">
        <v>2</v>
      </c>
      <c r="C45" s="64" t="s">
        <v>217</v>
      </c>
      <c r="D45" s="64" t="s">
        <v>20</v>
      </c>
      <c r="E45" s="64" t="s">
        <v>48</v>
      </c>
      <c r="F45" s="66"/>
      <c r="G45" s="70"/>
      <c r="H45" s="70"/>
      <c r="I45" s="70"/>
      <c r="J45" s="70"/>
      <c r="K45" s="70"/>
      <c r="L45" s="70"/>
      <c r="M45" s="67"/>
      <c r="N45" s="67"/>
      <c r="O45" s="67"/>
      <c r="P45" s="67"/>
      <c r="Q45" s="67"/>
      <c r="R45" s="82"/>
      <c r="S45" s="67"/>
      <c r="T45" s="82"/>
      <c r="U45" s="67"/>
    </row>
    <row r="46" spans="1:21" s="40" customFormat="1" ht="52" x14ac:dyDescent="0.35">
      <c r="A46" s="63">
        <v>43</v>
      </c>
      <c r="B46" s="71">
        <v>3</v>
      </c>
      <c r="C46" s="64" t="s">
        <v>521</v>
      </c>
      <c r="D46" s="64" t="s">
        <v>9</v>
      </c>
      <c r="E46" s="65" t="s">
        <v>581</v>
      </c>
      <c r="F46" s="76"/>
      <c r="G46" s="76"/>
      <c r="H46" s="76"/>
      <c r="I46" s="76"/>
      <c r="J46" s="76"/>
      <c r="K46" s="76"/>
      <c r="L46" s="76"/>
      <c r="M46" s="67" t="s">
        <v>82</v>
      </c>
      <c r="N46" s="67" t="s">
        <v>413</v>
      </c>
      <c r="O46" s="67" t="s">
        <v>254</v>
      </c>
      <c r="P46" s="67" t="s">
        <v>322</v>
      </c>
      <c r="Q46" s="67" t="s">
        <v>321</v>
      </c>
      <c r="R46" s="66"/>
      <c r="S46" s="68"/>
      <c r="T46" s="66"/>
      <c r="U46" s="68"/>
    </row>
    <row r="47" spans="1:21" s="40" customFormat="1" ht="26" x14ac:dyDescent="0.35">
      <c r="A47" s="63">
        <v>44</v>
      </c>
      <c r="B47" s="71">
        <v>3</v>
      </c>
      <c r="C47" s="64" t="s">
        <v>521</v>
      </c>
      <c r="D47" s="64" t="s">
        <v>9</v>
      </c>
      <c r="E47" s="65" t="s">
        <v>252</v>
      </c>
      <c r="F47" s="76"/>
      <c r="G47" s="76"/>
      <c r="H47" s="76"/>
      <c r="I47" s="76"/>
      <c r="J47" s="76"/>
      <c r="K47" s="76"/>
      <c r="L47" s="76"/>
      <c r="M47" s="67"/>
      <c r="N47" s="67"/>
      <c r="O47" s="67"/>
      <c r="P47" s="67"/>
      <c r="Q47" s="67"/>
      <c r="R47" s="81"/>
      <c r="S47" s="68"/>
      <c r="T47" s="81"/>
      <c r="U47" s="68"/>
    </row>
    <row r="48" spans="1:21" s="41" customFormat="1" ht="104" x14ac:dyDescent="0.35">
      <c r="A48" s="63">
        <v>45</v>
      </c>
      <c r="B48" s="74">
        <v>1</v>
      </c>
      <c r="C48" s="64" t="s">
        <v>218</v>
      </c>
      <c r="D48" s="64" t="s">
        <v>6</v>
      </c>
      <c r="E48" s="64" t="s">
        <v>125</v>
      </c>
      <c r="F48" s="66"/>
      <c r="G48" s="66"/>
      <c r="H48" s="66"/>
      <c r="I48" s="66"/>
      <c r="J48" s="66"/>
      <c r="K48" s="66"/>
      <c r="L48" s="66"/>
      <c r="M48" s="67" t="s">
        <v>509</v>
      </c>
      <c r="N48" s="67" t="s">
        <v>126</v>
      </c>
      <c r="O48" s="67" t="s">
        <v>520</v>
      </c>
      <c r="P48" s="67" t="s">
        <v>582</v>
      </c>
      <c r="Q48" s="67" t="s">
        <v>127</v>
      </c>
      <c r="R48" s="66"/>
      <c r="S48" s="67"/>
      <c r="T48" s="66"/>
      <c r="U48" s="67"/>
    </row>
    <row r="49" spans="1:21" s="43" customFormat="1" ht="26" x14ac:dyDescent="0.35">
      <c r="A49" s="63">
        <v>46</v>
      </c>
      <c r="B49" s="74">
        <v>2</v>
      </c>
      <c r="C49" s="64" t="s">
        <v>218</v>
      </c>
      <c r="D49" s="64" t="s">
        <v>6</v>
      </c>
      <c r="E49" s="64" t="s">
        <v>38</v>
      </c>
      <c r="F49" s="66"/>
      <c r="G49" s="66"/>
      <c r="H49" s="66"/>
      <c r="I49" s="66"/>
      <c r="J49" s="66"/>
      <c r="K49" s="66"/>
      <c r="L49" s="66"/>
      <c r="M49" s="67" t="s">
        <v>82</v>
      </c>
      <c r="N49" s="67" t="s">
        <v>411</v>
      </c>
      <c r="O49" s="67" t="s">
        <v>254</v>
      </c>
      <c r="P49" s="67" t="s">
        <v>323</v>
      </c>
      <c r="Q49" s="67" t="s">
        <v>124</v>
      </c>
      <c r="R49" s="66"/>
      <c r="S49" s="67"/>
      <c r="T49" s="66"/>
      <c r="U49" s="67"/>
    </row>
    <row r="50" spans="1:21" s="43" customFormat="1" ht="26" x14ac:dyDescent="0.35">
      <c r="A50" s="63">
        <v>47</v>
      </c>
      <c r="B50" s="74">
        <v>1</v>
      </c>
      <c r="C50" s="64" t="s">
        <v>218</v>
      </c>
      <c r="D50" s="64" t="s">
        <v>6</v>
      </c>
      <c r="E50" s="64" t="s">
        <v>277</v>
      </c>
      <c r="F50" s="66"/>
      <c r="G50" s="66"/>
      <c r="H50" s="66"/>
      <c r="I50" s="66"/>
      <c r="J50" s="66"/>
      <c r="K50" s="66"/>
      <c r="L50" s="66"/>
      <c r="M50" s="67" t="s">
        <v>82</v>
      </c>
      <c r="N50" s="67" t="s">
        <v>411</v>
      </c>
      <c r="O50" s="67" t="s">
        <v>254</v>
      </c>
      <c r="P50" s="67" t="s">
        <v>323</v>
      </c>
      <c r="Q50" s="67" t="s">
        <v>124</v>
      </c>
      <c r="R50" s="66"/>
      <c r="S50" s="67"/>
      <c r="T50" s="66"/>
      <c r="U50" s="67"/>
    </row>
    <row r="51" spans="1:21" s="43" customFormat="1" ht="66.5" customHeight="1" x14ac:dyDescent="0.35">
      <c r="A51" s="63">
        <v>48</v>
      </c>
      <c r="B51" s="74">
        <v>2</v>
      </c>
      <c r="C51" s="64" t="s">
        <v>218</v>
      </c>
      <c r="D51" s="64" t="s">
        <v>6</v>
      </c>
      <c r="E51" s="64" t="s">
        <v>246</v>
      </c>
      <c r="F51" s="66"/>
      <c r="G51" s="66"/>
      <c r="H51" s="66"/>
      <c r="I51" s="66"/>
      <c r="J51" s="66"/>
      <c r="K51" s="66"/>
      <c r="L51" s="66"/>
      <c r="M51" s="67" t="s">
        <v>82</v>
      </c>
      <c r="N51" s="67" t="s">
        <v>411</v>
      </c>
      <c r="O51" s="67" t="s">
        <v>254</v>
      </c>
      <c r="P51" s="67" t="s">
        <v>323</v>
      </c>
      <c r="Q51" s="67" t="s">
        <v>124</v>
      </c>
      <c r="R51" s="66"/>
      <c r="S51" s="67"/>
      <c r="T51" s="66"/>
      <c r="U51" s="67"/>
    </row>
    <row r="52" spans="1:21" s="43" customFormat="1" ht="26" x14ac:dyDescent="0.35">
      <c r="A52" s="63">
        <v>49</v>
      </c>
      <c r="B52" s="71">
        <v>3</v>
      </c>
      <c r="C52" s="64" t="s">
        <v>218</v>
      </c>
      <c r="D52" s="64" t="s">
        <v>6</v>
      </c>
      <c r="E52" s="64" t="s">
        <v>583</v>
      </c>
      <c r="F52" s="70"/>
      <c r="G52" s="70"/>
      <c r="H52" s="70"/>
      <c r="I52" s="70"/>
      <c r="J52" s="70"/>
      <c r="K52" s="70"/>
      <c r="L52" s="70"/>
      <c r="M52" s="67"/>
      <c r="N52" s="67"/>
      <c r="O52" s="67"/>
      <c r="P52" s="67"/>
      <c r="Q52" s="67"/>
      <c r="R52" s="81"/>
      <c r="S52" s="67"/>
      <c r="T52" s="81"/>
      <c r="U52" s="67"/>
    </row>
    <row r="53" spans="1:21" s="43" customFormat="1" ht="26" x14ac:dyDescent="0.35">
      <c r="A53" s="63">
        <v>50</v>
      </c>
      <c r="B53" s="74">
        <v>1</v>
      </c>
      <c r="C53" s="64" t="s">
        <v>218</v>
      </c>
      <c r="D53" s="64" t="s">
        <v>6</v>
      </c>
      <c r="E53" s="64" t="s">
        <v>32</v>
      </c>
      <c r="F53" s="66"/>
      <c r="G53" s="66"/>
      <c r="H53" s="66"/>
      <c r="I53" s="66"/>
      <c r="J53" s="66"/>
      <c r="K53" s="66"/>
      <c r="L53" s="66"/>
      <c r="M53" s="67" t="s">
        <v>82</v>
      </c>
      <c r="N53" s="67" t="s">
        <v>411</v>
      </c>
      <c r="O53" s="67" t="s">
        <v>254</v>
      </c>
      <c r="P53" s="67" t="s">
        <v>123</v>
      </c>
      <c r="Q53" s="67" t="s">
        <v>124</v>
      </c>
      <c r="R53" s="66"/>
      <c r="S53" s="67"/>
      <c r="T53" s="66"/>
      <c r="U53" s="67"/>
    </row>
    <row r="54" spans="1:21" s="43" customFormat="1" ht="65" x14ac:dyDescent="0.35">
      <c r="A54" s="63">
        <v>51</v>
      </c>
      <c r="B54" s="74">
        <v>2</v>
      </c>
      <c r="C54" s="64" t="s">
        <v>218</v>
      </c>
      <c r="D54" s="64" t="s">
        <v>6</v>
      </c>
      <c r="E54" s="64" t="s">
        <v>584</v>
      </c>
      <c r="F54" s="66"/>
      <c r="G54" s="66"/>
      <c r="H54" s="66"/>
      <c r="I54" s="66"/>
      <c r="J54" s="66"/>
      <c r="K54" s="66"/>
      <c r="L54" s="66"/>
      <c r="M54" s="67" t="s">
        <v>486</v>
      </c>
      <c r="N54" s="67" t="s">
        <v>487</v>
      </c>
      <c r="O54" s="67" t="s">
        <v>488</v>
      </c>
      <c r="P54" s="64" t="s">
        <v>504</v>
      </c>
      <c r="Q54" s="64" t="s">
        <v>505</v>
      </c>
      <c r="R54" s="66"/>
      <c r="S54" s="67"/>
      <c r="T54" s="66"/>
      <c r="U54" s="67"/>
    </row>
    <row r="55" spans="1:21" s="43" customFormat="1" ht="26" x14ac:dyDescent="0.35">
      <c r="A55" s="63">
        <v>52</v>
      </c>
      <c r="B55" s="74">
        <v>1</v>
      </c>
      <c r="C55" s="64" t="s">
        <v>218</v>
      </c>
      <c r="D55" s="64" t="s">
        <v>8</v>
      </c>
      <c r="E55" s="64" t="s">
        <v>7</v>
      </c>
      <c r="F55" s="66"/>
      <c r="G55" s="66"/>
      <c r="H55" s="66"/>
      <c r="I55" s="66"/>
      <c r="J55" s="66"/>
      <c r="K55" s="66"/>
      <c r="L55" s="66"/>
      <c r="M55" s="67" t="s">
        <v>82</v>
      </c>
      <c r="N55" s="67" t="s">
        <v>411</v>
      </c>
      <c r="O55" s="67" t="s">
        <v>325</v>
      </c>
      <c r="P55" s="67" t="s">
        <v>324</v>
      </c>
      <c r="Q55" s="67" t="s">
        <v>158</v>
      </c>
      <c r="R55" s="66"/>
      <c r="S55" s="67"/>
      <c r="T55" s="66"/>
      <c r="U55" s="67"/>
    </row>
    <row r="56" spans="1:21" s="43" customFormat="1" ht="26" x14ac:dyDescent="0.35">
      <c r="A56" s="63">
        <v>53</v>
      </c>
      <c r="B56" s="74">
        <v>1</v>
      </c>
      <c r="C56" s="64" t="s">
        <v>218</v>
      </c>
      <c r="D56" s="64" t="s">
        <v>8</v>
      </c>
      <c r="E56" s="64" t="s">
        <v>53</v>
      </c>
      <c r="F56" s="66"/>
      <c r="G56" s="66"/>
      <c r="H56" s="66"/>
      <c r="I56" s="66"/>
      <c r="J56" s="66"/>
      <c r="K56" s="66"/>
      <c r="L56" s="66"/>
      <c r="M56" s="67" t="s">
        <v>82</v>
      </c>
      <c r="N56" s="67" t="s">
        <v>411</v>
      </c>
      <c r="O56" s="67" t="s">
        <v>254</v>
      </c>
      <c r="P56" s="67" t="s">
        <v>323</v>
      </c>
      <c r="Q56" s="67" t="s">
        <v>124</v>
      </c>
      <c r="R56" s="66"/>
      <c r="S56" s="67"/>
      <c r="T56" s="66"/>
      <c r="U56" s="67"/>
    </row>
    <row r="57" spans="1:21" s="43" customFormat="1" ht="26" x14ac:dyDescent="0.35">
      <c r="A57" s="63">
        <v>54</v>
      </c>
      <c r="B57" s="74">
        <v>1</v>
      </c>
      <c r="C57" s="64" t="s">
        <v>218</v>
      </c>
      <c r="D57" s="64" t="s">
        <v>8</v>
      </c>
      <c r="E57" s="64" t="s">
        <v>54</v>
      </c>
      <c r="F57" s="66"/>
      <c r="G57" s="66"/>
      <c r="H57" s="66"/>
      <c r="I57" s="66"/>
      <c r="J57" s="66"/>
      <c r="K57" s="66"/>
      <c r="L57" s="66"/>
      <c r="M57" s="67" t="s">
        <v>82</v>
      </c>
      <c r="N57" s="67" t="s">
        <v>411</v>
      </c>
      <c r="O57" s="67" t="s">
        <v>254</v>
      </c>
      <c r="P57" s="67" t="s">
        <v>323</v>
      </c>
      <c r="Q57" s="67" t="s">
        <v>124</v>
      </c>
      <c r="R57" s="66"/>
      <c r="S57" s="67"/>
      <c r="T57" s="66"/>
      <c r="U57" s="67"/>
    </row>
    <row r="58" spans="1:21" s="43" customFormat="1" ht="26" x14ac:dyDescent="0.35">
      <c r="A58" s="63">
        <v>55</v>
      </c>
      <c r="B58" s="74">
        <v>1</v>
      </c>
      <c r="C58" s="64" t="s">
        <v>218</v>
      </c>
      <c r="D58" s="64" t="s">
        <v>8</v>
      </c>
      <c r="E58" s="64" t="s">
        <v>52</v>
      </c>
      <c r="F58" s="70"/>
      <c r="G58" s="70"/>
      <c r="H58" s="70"/>
      <c r="I58" s="70"/>
      <c r="J58" s="70"/>
      <c r="K58" s="70"/>
      <c r="L58" s="70"/>
      <c r="M58" s="67"/>
      <c r="N58" s="67"/>
      <c r="O58" s="67"/>
      <c r="P58" s="67"/>
      <c r="Q58" s="67"/>
      <c r="R58" s="81"/>
      <c r="S58" s="67"/>
      <c r="T58" s="81"/>
      <c r="U58" s="67"/>
    </row>
    <row r="59" spans="1:21" s="43" customFormat="1" ht="26" x14ac:dyDescent="0.35">
      <c r="A59" s="63">
        <v>56</v>
      </c>
      <c r="B59" s="74">
        <v>2</v>
      </c>
      <c r="C59" s="64" t="s">
        <v>218</v>
      </c>
      <c r="D59" s="64" t="s">
        <v>8</v>
      </c>
      <c r="E59" s="64" t="s">
        <v>55</v>
      </c>
      <c r="F59" s="66"/>
      <c r="G59" s="66"/>
      <c r="H59" s="66"/>
      <c r="I59" s="66"/>
      <c r="J59" s="66"/>
      <c r="K59" s="66"/>
      <c r="L59" s="66"/>
      <c r="M59" s="67" t="s">
        <v>82</v>
      </c>
      <c r="N59" s="67" t="s">
        <v>411</v>
      </c>
      <c r="O59" s="67" t="s">
        <v>254</v>
      </c>
      <c r="P59" s="67" t="s">
        <v>323</v>
      </c>
      <c r="Q59" s="67" t="s">
        <v>124</v>
      </c>
      <c r="R59" s="66"/>
      <c r="S59" s="67"/>
      <c r="T59" s="66"/>
      <c r="U59" s="67"/>
    </row>
    <row r="60" spans="1:21" ht="26" x14ac:dyDescent="0.35">
      <c r="A60" s="63">
        <v>57</v>
      </c>
      <c r="B60" s="74">
        <v>2</v>
      </c>
      <c r="C60" s="64" t="s">
        <v>218</v>
      </c>
      <c r="D60" s="64" t="s">
        <v>8</v>
      </c>
      <c r="E60" s="64" t="s">
        <v>519</v>
      </c>
      <c r="F60" s="48"/>
      <c r="G60" s="48"/>
      <c r="H60" s="48"/>
      <c r="I60" s="48"/>
      <c r="J60" s="48"/>
      <c r="K60" s="48"/>
      <c r="L60" s="48"/>
      <c r="M60" s="67" t="s">
        <v>82</v>
      </c>
      <c r="N60" s="67" t="s">
        <v>411</v>
      </c>
      <c r="O60" s="67" t="s">
        <v>254</v>
      </c>
      <c r="P60" s="67" t="s">
        <v>323</v>
      </c>
      <c r="Q60" s="67" t="s">
        <v>124</v>
      </c>
      <c r="R60" s="66"/>
      <c r="T60" s="66"/>
      <c r="U60" s="67"/>
    </row>
    <row r="61" spans="1:21" s="43" customFormat="1" ht="26" x14ac:dyDescent="0.35">
      <c r="A61" s="63">
        <v>58</v>
      </c>
      <c r="B61" s="74">
        <v>2</v>
      </c>
      <c r="C61" s="64" t="s">
        <v>218</v>
      </c>
      <c r="D61" s="64" t="s">
        <v>8</v>
      </c>
      <c r="E61" s="64" t="s">
        <v>5</v>
      </c>
      <c r="F61" s="70"/>
      <c r="G61" s="70"/>
      <c r="H61" s="70"/>
      <c r="I61" s="70"/>
      <c r="J61" s="70"/>
      <c r="K61" s="70"/>
      <c r="L61" s="70"/>
      <c r="M61" s="67"/>
      <c r="N61" s="67"/>
      <c r="O61" s="67"/>
      <c r="P61" s="67"/>
      <c r="Q61" s="67"/>
      <c r="R61" s="81"/>
      <c r="S61" s="67"/>
      <c r="T61" s="81"/>
      <c r="U61" s="67"/>
    </row>
    <row r="62" spans="1:21" s="43" customFormat="1" ht="26" x14ac:dyDescent="0.35">
      <c r="A62" s="63">
        <v>59</v>
      </c>
      <c r="B62" s="74">
        <v>1</v>
      </c>
      <c r="C62" s="64" t="s">
        <v>218</v>
      </c>
      <c r="D62" s="64" t="s">
        <v>8</v>
      </c>
      <c r="E62" s="64" t="s">
        <v>56</v>
      </c>
      <c r="F62" s="66"/>
      <c r="G62" s="66"/>
      <c r="H62" s="66"/>
      <c r="I62" s="66"/>
      <c r="J62" s="66"/>
      <c r="K62" s="66"/>
      <c r="L62" s="66"/>
      <c r="M62" s="67" t="s">
        <v>82</v>
      </c>
      <c r="N62" s="67" t="s">
        <v>411</v>
      </c>
      <c r="O62" s="67" t="s">
        <v>254</v>
      </c>
      <c r="P62" s="67" t="s">
        <v>200</v>
      </c>
      <c r="Q62" s="67" t="s">
        <v>83</v>
      </c>
      <c r="R62" s="66"/>
      <c r="S62" s="67"/>
      <c r="T62" s="66"/>
      <c r="U62" s="67"/>
    </row>
    <row r="63" spans="1:21" s="43" customFormat="1" ht="26" x14ac:dyDescent="0.35">
      <c r="A63" s="63">
        <v>60</v>
      </c>
      <c r="B63" s="74">
        <v>1</v>
      </c>
      <c r="C63" s="64" t="s">
        <v>218</v>
      </c>
      <c r="D63" s="64" t="s">
        <v>8</v>
      </c>
      <c r="E63" s="64" t="s">
        <v>585</v>
      </c>
      <c r="F63" s="66"/>
      <c r="G63" s="66"/>
      <c r="H63" s="66"/>
      <c r="I63" s="66"/>
      <c r="J63" s="66"/>
      <c r="K63" s="66"/>
      <c r="L63" s="66"/>
      <c r="M63" s="67" t="s">
        <v>82</v>
      </c>
      <c r="N63" s="67" t="s">
        <v>411</v>
      </c>
      <c r="O63" s="67" t="s">
        <v>254</v>
      </c>
      <c r="P63" s="67" t="s">
        <v>200</v>
      </c>
      <c r="Q63" s="67" t="s">
        <v>253</v>
      </c>
      <c r="R63" s="66"/>
      <c r="S63" s="67"/>
      <c r="T63" s="66"/>
      <c r="U63" s="67"/>
    </row>
    <row r="64" spans="1:21" s="43" customFormat="1" ht="26" x14ac:dyDescent="0.35">
      <c r="A64" s="63">
        <v>61</v>
      </c>
      <c r="B64" s="74">
        <v>1</v>
      </c>
      <c r="C64" s="64" t="s">
        <v>218</v>
      </c>
      <c r="D64" s="64" t="s">
        <v>8</v>
      </c>
      <c r="E64" s="64" t="s">
        <v>71</v>
      </c>
      <c r="F64" s="66"/>
      <c r="G64" s="66"/>
      <c r="H64" s="66"/>
      <c r="I64" s="66"/>
      <c r="J64" s="66"/>
      <c r="K64" s="66"/>
      <c r="L64" s="66"/>
      <c r="M64" s="67" t="s">
        <v>82</v>
      </c>
      <c r="N64" s="67" t="s">
        <v>413</v>
      </c>
      <c r="O64" s="67" t="s">
        <v>254</v>
      </c>
      <c r="P64" s="67" t="s">
        <v>438</v>
      </c>
      <c r="Q64" s="67" t="s">
        <v>83</v>
      </c>
      <c r="R64" s="66"/>
      <c r="S64" s="67"/>
      <c r="T64" s="66"/>
      <c r="U64" s="67"/>
    </row>
    <row r="65" spans="1:21" s="43" customFormat="1" ht="26" x14ac:dyDescent="0.35">
      <c r="A65" s="63">
        <v>62</v>
      </c>
      <c r="B65" s="74">
        <v>1</v>
      </c>
      <c r="C65" s="64" t="s">
        <v>218</v>
      </c>
      <c r="D65" s="64" t="s">
        <v>8</v>
      </c>
      <c r="E65" s="64" t="s">
        <v>201</v>
      </c>
      <c r="F65" s="70"/>
      <c r="G65" s="70"/>
      <c r="H65" s="70"/>
      <c r="I65" s="70"/>
      <c r="J65" s="70"/>
      <c r="K65" s="70"/>
      <c r="L65" s="70"/>
      <c r="M65" s="67"/>
      <c r="N65" s="67"/>
      <c r="O65" s="67"/>
      <c r="P65" s="67"/>
      <c r="Q65" s="67"/>
      <c r="R65" s="81"/>
      <c r="S65" s="67"/>
      <c r="T65" s="81"/>
      <c r="U65" s="67"/>
    </row>
    <row r="66" spans="1:21" s="43" customFormat="1" ht="26" x14ac:dyDescent="0.35">
      <c r="A66" s="63">
        <v>63</v>
      </c>
      <c r="B66" s="74">
        <v>2</v>
      </c>
      <c r="C66" s="64" t="s">
        <v>218</v>
      </c>
      <c r="D66" s="64" t="s">
        <v>8</v>
      </c>
      <c r="E66" s="64" t="s">
        <v>525</v>
      </c>
      <c r="F66" s="66"/>
      <c r="G66" s="66"/>
      <c r="H66" s="66"/>
      <c r="I66" s="66"/>
      <c r="J66" s="66"/>
      <c r="K66" s="66"/>
      <c r="L66" s="66"/>
      <c r="M66" s="67" t="s">
        <v>82</v>
      </c>
      <c r="N66" s="67" t="s">
        <v>413</v>
      </c>
      <c r="O66" s="67" t="s">
        <v>254</v>
      </c>
      <c r="P66" s="67" t="s">
        <v>323</v>
      </c>
      <c r="Q66" s="67" t="s">
        <v>124</v>
      </c>
      <c r="R66" s="66"/>
      <c r="S66" s="67"/>
      <c r="T66" s="66"/>
      <c r="U66" s="67"/>
    </row>
    <row r="67" spans="1:21" s="43" customFormat="1" ht="26" x14ac:dyDescent="0.35">
      <c r="A67" s="63">
        <v>64</v>
      </c>
      <c r="B67" s="74">
        <v>2</v>
      </c>
      <c r="C67" s="64" t="s">
        <v>218</v>
      </c>
      <c r="D67" s="64" t="s">
        <v>8</v>
      </c>
      <c r="E67" s="64" t="s">
        <v>16</v>
      </c>
      <c r="F67" s="70"/>
      <c r="G67" s="70"/>
      <c r="H67" s="70"/>
      <c r="I67" s="70"/>
      <c r="J67" s="70"/>
      <c r="K67" s="70"/>
      <c r="L67" s="70"/>
      <c r="M67" s="67"/>
      <c r="N67" s="67"/>
      <c r="O67" s="67"/>
      <c r="P67" s="67"/>
      <c r="Q67" s="67"/>
      <c r="R67" s="81"/>
      <c r="S67" s="67"/>
      <c r="T67" s="81"/>
      <c r="U67" s="67"/>
    </row>
    <row r="68" spans="1:21" s="43" customFormat="1" ht="26" x14ac:dyDescent="0.35">
      <c r="A68" s="63">
        <v>65</v>
      </c>
      <c r="B68" s="71">
        <v>3</v>
      </c>
      <c r="C68" s="64" t="s">
        <v>218</v>
      </c>
      <c r="D68" s="64" t="s">
        <v>8</v>
      </c>
      <c r="E68" s="64" t="s">
        <v>247</v>
      </c>
      <c r="F68" s="66"/>
      <c r="G68" s="66"/>
      <c r="H68" s="66"/>
      <c r="I68" s="66"/>
      <c r="J68" s="66"/>
      <c r="K68" s="66"/>
      <c r="L68" s="66"/>
      <c r="M68" s="67" t="s">
        <v>82</v>
      </c>
      <c r="N68" s="67" t="s">
        <v>413</v>
      </c>
      <c r="O68" s="67" t="s">
        <v>254</v>
      </c>
      <c r="P68" s="67" t="s">
        <v>156</v>
      </c>
      <c r="Q68" s="67" t="s">
        <v>158</v>
      </c>
      <c r="R68" s="66"/>
      <c r="S68" s="67"/>
      <c r="T68" s="66"/>
      <c r="U68" s="67"/>
    </row>
    <row r="69" spans="1:21" s="43" customFormat="1" ht="26" x14ac:dyDescent="0.35">
      <c r="A69" s="63">
        <v>66</v>
      </c>
      <c r="B69" s="74">
        <v>2</v>
      </c>
      <c r="C69" s="64" t="s">
        <v>218</v>
      </c>
      <c r="D69" s="64" t="s">
        <v>8</v>
      </c>
      <c r="E69" s="64" t="s">
        <v>587</v>
      </c>
      <c r="F69" s="66"/>
      <c r="G69" s="66"/>
      <c r="H69" s="66"/>
      <c r="I69" s="66"/>
      <c r="J69" s="66"/>
      <c r="K69" s="66"/>
      <c r="L69" s="66"/>
      <c r="M69" s="67" t="s">
        <v>82</v>
      </c>
      <c r="N69" s="67" t="s">
        <v>439</v>
      </c>
      <c r="O69" s="67" t="s">
        <v>129</v>
      </c>
      <c r="P69" s="67" t="s">
        <v>130</v>
      </c>
      <c r="Q69" s="67" t="s">
        <v>131</v>
      </c>
      <c r="R69" s="66"/>
      <c r="S69" s="68"/>
      <c r="T69" s="66"/>
      <c r="U69" s="68"/>
    </row>
    <row r="70" spans="1:21" s="43" customFormat="1" ht="26" x14ac:dyDescent="0.35">
      <c r="A70" s="63">
        <v>67</v>
      </c>
      <c r="B70" s="74">
        <v>2</v>
      </c>
      <c r="C70" s="64" t="s">
        <v>218</v>
      </c>
      <c r="D70" s="64" t="s">
        <v>8</v>
      </c>
      <c r="E70" s="64" t="s">
        <v>588</v>
      </c>
      <c r="F70" s="70"/>
      <c r="G70" s="70"/>
      <c r="H70" s="70"/>
      <c r="I70" s="70"/>
      <c r="J70" s="70"/>
      <c r="K70" s="70"/>
      <c r="L70" s="70"/>
      <c r="M70" s="67"/>
      <c r="N70" s="67"/>
      <c r="O70" s="67"/>
      <c r="P70" s="67"/>
      <c r="Q70" s="67"/>
      <c r="R70" s="81"/>
      <c r="S70" s="68"/>
      <c r="T70" s="81"/>
      <c r="U70" s="68"/>
    </row>
    <row r="71" spans="1:21" s="41" customFormat="1" ht="26" x14ac:dyDescent="0.35">
      <c r="A71" s="63">
        <v>68</v>
      </c>
      <c r="B71" s="74">
        <v>1</v>
      </c>
      <c r="C71" s="64" t="s">
        <v>219</v>
      </c>
      <c r="D71" s="64" t="s">
        <v>100</v>
      </c>
      <c r="E71" s="65" t="s">
        <v>280</v>
      </c>
      <c r="F71" s="66"/>
      <c r="G71" s="66"/>
      <c r="H71" s="66"/>
      <c r="I71" s="66"/>
      <c r="J71" s="66"/>
      <c r="K71" s="66"/>
      <c r="L71" s="66"/>
      <c r="M71" s="67" t="s">
        <v>82</v>
      </c>
      <c r="N71" s="67" t="s">
        <v>137</v>
      </c>
      <c r="O71" s="67" t="s">
        <v>136</v>
      </c>
      <c r="P71" s="67" t="s">
        <v>440</v>
      </c>
      <c r="Q71" s="67" t="s">
        <v>441</v>
      </c>
      <c r="R71" s="66"/>
      <c r="S71" s="68"/>
      <c r="T71" s="66"/>
      <c r="U71" s="68"/>
    </row>
    <row r="72" spans="1:21" s="41" customFormat="1" x14ac:dyDescent="0.35">
      <c r="A72" s="63">
        <v>69</v>
      </c>
      <c r="B72" s="74">
        <v>1</v>
      </c>
      <c r="C72" s="64" t="s">
        <v>219</v>
      </c>
      <c r="D72" s="64" t="s">
        <v>100</v>
      </c>
      <c r="E72" s="65" t="s">
        <v>214</v>
      </c>
      <c r="F72" s="70"/>
      <c r="G72" s="70"/>
      <c r="H72" s="70"/>
      <c r="I72" s="70"/>
      <c r="J72" s="70"/>
      <c r="K72" s="70"/>
      <c r="L72" s="66"/>
      <c r="M72" s="67"/>
      <c r="N72" s="67"/>
      <c r="O72" s="67"/>
      <c r="P72" s="67"/>
      <c r="Q72" s="67"/>
      <c r="R72" s="81"/>
      <c r="S72" s="68"/>
      <c r="T72" s="81"/>
      <c r="U72" s="68"/>
    </row>
    <row r="73" spans="1:21" s="41" customFormat="1" ht="65" x14ac:dyDescent="0.35">
      <c r="A73" s="63">
        <v>70</v>
      </c>
      <c r="B73" s="74">
        <v>1</v>
      </c>
      <c r="C73" s="64" t="s">
        <v>219</v>
      </c>
      <c r="D73" s="64" t="s">
        <v>100</v>
      </c>
      <c r="E73" s="65" t="s">
        <v>538</v>
      </c>
      <c r="F73" s="66"/>
      <c r="G73" s="66"/>
      <c r="H73" s="66"/>
      <c r="I73" s="66"/>
      <c r="J73" s="66"/>
      <c r="K73" s="66"/>
      <c r="L73" s="66"/>
      <c r="M73" s="67" t="s">
        <v>163</v>
      </c>
      <c r="N73" s="67" t="s">
        <v>442</v>
      </c>
      <c r="O73" s="67" t="s">
        <v>164</v>
      </c>
      <c r="P73" s="67" t="s">
        <v>248</v>
      </c>
      <c r="Q73" s="67" t="s">
        <v>165</v>
      </c>
      <c r="R73" s="66"/>
      <c r="S73" s="68"/>
      <c r="T73" s="66"/>
      <c r="U73" s="68"/>
    </row>
    <row r="74" spans="1:21" s="41" customFormat="1" ht="52" x14ac:dyDescent="0.35">
      <c r="A74" s="63">
        <v>71</v>
      </c>
      <c r="B74" s="74">
        <v>1</v>
      </c>
      <c r="C74" s="64" t="s">
        <v>219</v>
      </c>
      <c r="D74" s="64" t="s">
        <v>138</v>
      </c>
      <c r="E74" s="65" t="s">
        <v>539</v>
      </c>
      <c r="F74" s="66"/>
      <c r="G74" s="66"/>
      <c r="H74" s="66"/>
      <c r="I74" s="66"/>
      <c r="J74" s="66"/>
      <c r="K74" s="66"/>
      <c r="L74" s="66"/>
      <c r="M74" s="67" t="s">
        <v>139</v>
      </c>
      <c r="N74" s="67" t="s">
        <v>140</v>
      </c>
      <c r="O74" s="67" t="s">
        <v>443</v>
      </c>
      <c r="P74" s="67" t="s">
        <v>141</v>
      </c>
      <c r="Q74" s="67" t="s">
        <v>142</v>
      </c>
      <c r="R74" s="66"/>
      <c r="S74" s="68"/>
      <c r="T74" s="66"/>
      <c r="U74" s="68"/>
    </row>
    <row r="75" spans="1:21" s="41" customFormat="1" ht="65" x14ac:dyDescent="0.35">
      <c r="A75" s="63">
        <v>72</v>
      </c>
      <c r="B75" s="74">
        <v>2</v>
      </c>
      <c r="C75" s="64" t="s">
        <v>219</v>
      </c>
      <c r="D75" s="64" t="s">
        <v>138</v>
      </c>
      <c r="E75" s="65" t="s">
        <v>540</v>
      </c>
      <c r="F75" s="66"/>
      <c r="G75" s="66"/>
      <c r="H75" s="66"/>
      <c r="I75" s="66"/>
      <c r="J75" s="66"/>
      <c r="K75" s="66"/>
      <c r="L75" s="66"/>
      <c r="M75" s="67" t="s">
        <v>82</v>
      </c>
      <c r="N75" s="67" t="s">
        <v>403</v>
      </c>
      <c r="O75" s="67" t="s">
        <v>169</v>
      </c>
      <c r="P75" s="67" t="s">
        <v>170</v>
      </c>
      <c r="Q75" s="67" t="s">
        <v>171</v>
      </c>
      <c r="R75" s="66"/>
      <c r="S75" s="68"/>
      <c r="T75" s="66"/>
      <c r="U75" s="68"/>
    </row>
    <row r="76" spans="1:21" s="41" customFormat="1" ht="39" x14ac:dyDescent="0.35">
      <c r="A76" s="63">
        <v>73</v>
      </c>
      <c r="B76" s="74">
        <v>2</v>
      </c>
      <c r="C76" s="64" t="s">
        <v>219</v>
      </c>
      <c r="D76" s="64" t="s">
        <v>138</v>
      </c>
      <c r="E76" s="65" t="s">
        <v>607</v>
      </c>
      <c r="F76" s="66"/>
      <c r="G76" s="66"/>
      <c r="H76" s="66"/>
      <c r="I76" s="66"/>
      <c r="J76" s="66"/>
      <c r="K76" s="66"/>
      <c r="L76" s="66"/>
      <c r="M76" s="64" t="s">
        <v>82</v>
      </c>
      <c r="N76" s="78" t="s">
        <v>610</v>
      </c>
      <c r="O76" s="64" t="s">
        <v>403</v>
      </c>
      <c r="P76" s="64" t="s">
        <v>605</v>
      </c>
      <c r="Q76" s="64" t="s">
        <v>609</v>
      </c>
      <c r="R76" s="66"/>
      <c r="S76" s="68"/>
      <c r="T76" s="66"/>
      <c r="U76" s="68"/>
    </row>
    <row r="77" spans="1:21" s="41" customFormat="1" ht="78" x14ac:dyDescent="0.35">
      <c r="A77" s="63">
        <v>74</v>
      </c>
      <c r="B77" s="74">
        <v>2</v>
      </c>
      <c r="C77" s="64" t="s">
        <v>219</v>
      </c>
      <c r="D77" s="64" t="s">
        <v>138</v>
      </c>
      <c r="E77" s="65" t="s">
        <v>589</v>
      </c>
      <c r="F77" s="66"/>
      <c r="G77" s="66"/>
      <c r="H77" s="66"/>
      <c r="I77" s="66"/>
      <c r="J77" s="66"/>
      <c r="K77" s="66"/>
      <c r="L77" s="66"/>
      <c r="M77" s="67" t="s">
        <v>82</v>
      </c>
      <c r="N77" s="67" t="s">
        <v>403</v>
      </c>
      <c r="O77" s="67" t="s">
        <v>166</v>
      </c>
      <c r="P77" s="67" t="s">
        <v>167</v>
      </c>
      <c r="Q77" s="67" t="s">
        <v>168</v>
      </c>
      <c r="R77" s="66"/>
      <c r="S77" s="68"/>
      <c r="T77" s="66"/>
      <c r="U77" s="68"/>
    </row>
    <row r="78" spans="1:21" s="41" customFormat="1" ht="52" x14ac:dyDescent="0.35">
      <c r="A78" s="63">
        <v>75</v>
      </c>
      <c r="B78" s="74">
        <v>2</v>
      </c>
      <c r="C78" s="64" t="s">
        <v>219</v>
      </c>
      <c r="D78" s="64" t="s">
        <v>138</v>
      </c>
      <c r="E78" s="65" t="s">
        <v>541</v>
      </c>
      <c r="F78" s="66"/>
      <c r="G78" s="66"/>
      <c r="H78" s="66"/>
      <c r="I78" s="66"/>
      <c r="J78" s="66"/>
      <c r="K78" s="66"/>
      <c r="L78" s="66"/>
      <c r="M78" s="67" t="s">
        <v>82</v>
      </c>
      <c r="N78" s="67" t="s">
        <v>403</v>
      </c>
      <c r="O78" s="67" t="s">
        <v>96</v>
      </c>
      <c r="P78" s="67" t="s">
        <v>101</v>
      </c>
      <c r="Q78" s="67" t="s">
        <v>97</v>
      </c>
      <c r="R78" s="66"/>
      <c r="S78" s="68"/>
      <c r="T78" s="66"/>
      <c r="U78" s="68"/>
    </row>
    <row r="79" spans="1:21" s="41" customFormat="1" ht="65" x14ac:dyDescent="0.35">
      <c r="A79" s="63">
        <v>76</v>
      </c>
      <c r="B79" s="71">
        <v>3</v>
      </c>
      <c r="C79" s="64" t="s">
        <v>219</v>
      </c>
      <c r="D79" s="64" t="s">
        <v>138</v>
      </c>
      <c r="E79" s="65" t="s">
        <v>542</v>
      </c>
      <c r="F79" s="66"/>
      <c r="G79" s="66"/>
      <c r="H79" s="66"/>
      <c r="I79" s="66"/>
      <c r="J79" s="66"/>
      <c r="K79" s="66"/>
      <c r="L79" s="66"/>
      <c r="M79" s="67" t="s">
        <v>190</v>
      </c>
      <c r="N79" s="67" t="s">
        <v>191</v>
      </c>
      <c r="O79" s="69" t="s">
        <v>543</v>
      </c>
      <c r="P79" s="67" t="s">
        <v>444</v>
      </c>
      <c r="Q79" s="67" t="s">
        <v>192</v>
      </c>
      <c r="R79" s="66"/>
      <c r="S79" s="68"/>
      <c r="T79" s="66"/>
      <c r="U79" s="68"/>
    </row>
    <row r="80" spans="1:21" s="41" customFormat="1" ht="65" x14ac:dyDescent="0.35">
      <c r="A80" s="63">
        <v>77</v>
      </c>
      <c r="B80" s="74">
        <v>1</v>
      </c>
      <c r="C80" s="64" t="s">
        <v>219</v>
      </c>
      <c r="D80" s="64" t="s">
        <v>0</v>
      </c>
      <c r="E80" s="65" t="s">
        <v>544</v>
      </c>
      <c r="F80" s="66"/>
      <c r="G80" s="66"/>
      <c r="H80" s="66"/>
      <c r="I80" s="66"/>
      <c r="J80" s="66"/>
      <c r="K80" s="66"/>
      <c r="L80" s="66"/>
      <c r="M80" s="67" t="s">
        <v>82</v>
      </c>
      <c r="N80" s="67" t="s">
        <v>445</v>
      </c>
      <c r="O80" s="67" t="s">
        <v>590</v>
      </c>
      <c r="P80" s="67" t="s">
        <v>189</v>
      </c>
      <c r="Q80" s="67" t="s">
        <v>591</v>
      </c>
      <c r="R80" s="66"/>
      <c r="S80" s="68"/>
      <c r="T80" s="66"/>
      <c r="U80" s="68"/>
    </row>
    <row r="81" spans="1:21" s="41" customFormat="1" ht="65" x14ac:dyDescent="0.35">
      <c r="A81" s="63">
        <v>78</v>
      </c>
      <c r="B81" s="74">
        <v>2</v>
      </c>
      <c r="C81" s="64" t="s">
        <v>219</v>
      </c>
      <c r="D81" s="64" t="s">
        <v>0</v>
      </c>
      <c r="E81" s="65" t="s">
        <v>182</v>
      </c>
      <c r="F81" s="66"/>
      <c r="G81" s="66"/>
      <c r="H81" s="66"/>
      <c r="I81" s="66"/>
      <c r="J81" s="66"/>
      <c r="K81" s="66"/>
      <c r="L81" s="66"/>
      <c r="M81" s="67" t="s">
        <v>82</v>
      </c>
      <c r="N81" s="67" t="s">
        <v>446</v>
      </c>
      <c r="O81" s="67" t="s">
        <v>447</v>
      </c>
      <c r="P81" s="67" t="s">
        <v>183</v>
      </c>
      <c r="Q81" s="67" t="s">
        <v>184</v>
      </c>
      <c r="R81" s="66"/>
      <c r="S81" s="68"/>
      <c r="T81" s="66"/>
      <c r="U81" s="68"/>
    </row>
    <row r="82" spans="1:21" s="41" customFormat="1" ht="26" x14ac:dyDescent="0.35">
      <c r="A82" s="63">
        <v>79</v>
      </c>
      <c r="B82" s="74">
        <v>2</v>
      </c>
      <c r="C82" s="64" t="s">
        <v>219</v>
      </c>
      <c r="D82" s="64" t="s">
        <v>0</v>
      </c>
      <c r="E82" s="65" t="s">
        <v>143</v>
      </c>
      <c r="F82" s="70"/>
      <c r="G82" s="70"/>
      <c r="H82" s="70"/>
      <c r="I82" s="70"/>
      <c r="J82" s="70"/>
      <c r="K82" s="70"/>
      <c r="L82" s="70"/>
      <c r="M82" s="67"/>
      <c r="N82" s="67"/>
      <c r="O82" s="67"/>
      <c r="P82" s="67"/>
      <c r="Q82" s="67"/>
      <c r="R82" s="81"/>
      <c r="S82" s="68"/>
      <c r="T82" s="81"/>
      <c r="U82" s="68"/>
    </row>
    <row r="83" spans="1:21" s="41" customFormat="1" ht="52" x14ac:dyDescent="0.35">
      <c r="A83" s="63">
        <v>80</v>
      </c>
      <c r="B83" s="74">
        <v>2</v>
      </c>
      <c r="C83" s="64" t="s">
        <v>219</v>
      </c>
      <c r="D83" s="64" t="s">
        <v>0</v>
      </c>
      <c r="E83" s="65" t="s">
        <v>39</v>
      </c>
      <c r="F83" s="66"/>
      <c r="G83" s="66"/>
      <c r="H83" s="66"/>
      <c r="I83" s="66"/>
      <c r="J83" s="66"/>
      <c r="K83" s="66"/>
      <c r="L83" s="66"/>
      <c r="M83" s="67" t="s">
        <v>82</v>
      </c>
      <c r="N83" s="67" t="s">
        <v>265</v>
      </c>
      <c r="O83" s="67" t="s">
        <v>266</v>
      </c>
      <c r="P83" s="67" t="s">
        <v>264</v>
      </c>
      <c r="Q83" s="77" t="s">
        <v>472</v>
      </c>
      <c r="R83" s="66"/>
      <c r="S83" s="68"/>
      <c r="T83" s="66"/>
      <c r="U83" s="68"/>
    </row>
    <row r="84" spans="1:21" s="41" customFormat="1" ht="52" x14ac:dyDescent="0.35">
      <c r="A84" s="63">
        <v>81</v>
      </c>
      <c r="B84" s="74">
        <v>1</v>
      </c>
      <c r="C84" s="64" t="s">
        <v>219</v>
      </c>
      <c r="D84" s="64" t="s">
        <v>0</v>
      </c>
      <c r="E84" s="65" t="s">
        <v>40</v>
      </c>
      <c r="F84" s="66"/>
      <c r="G84" s="66"/>
      <c r="H84" s="66"/>
      <c r="I84" s="66"/>
      <c r="J84" s="66"/>
      <c r="K84" s="66"/>
      <c r="L84" s="66"/>
      <c r="M84" s="67" t="s">
        <v>82</v>
      </c>
      <c r="N84" s="67" t="s">
        <v>413</v>
      </c>
      <c r="O84" s="67" t="s">
        <v>403</v>
      </c>
      <c r="P84" s="67" t="s">
        <v>145</v>
      </c>
      <c r="Q84" s="67" t="s">
        <v>146</v>
      </c>
      <c r="R84" s="66"/>
      <c r="S84" s="68"/>
      <c r="T84" s="66"/>
      <c r="U84" s="68"/>
    </row>
    <row r="85" spans="1:21" s="41" customFormat="1" ht="52" x14ac:dyDescent="0.35">
      <c r="A85" s="63">
        <v>82</v>
      </c>
      <c r="B85" s="74">
        <v>1</v>
      </c>
      <c r="C85" s="64" t="s">
        <v>219</v>
      </c>
      <c r="D85" s="64" t="s">
        <v>0</v>
      </c>
      <c r="E85" s="65" t="s">
        <v>608</v>
      </c>
      <c r="F85" s="66"/>
      <c r="G85" s="66"/>
      <c r="H85" s="66"/>
      <c r="I85" s="66"/>
      <c r="J85" s="66"/>
      <c r="K85" s="66"/>
      <c r="L85" s="66"/>
      <c r="M85" s="67" t="s">
        <v>147</v>
      </c>
      <c r="N85" s="67" t="s">
        <v>448</v>
      </c>
      <c r="O85" s="67" t="s">
        <v>148</v>
      </c>
      <c r="P85" s="67" t="s">
        <v>149</v>
      </c>
      <c r="Q85" s="67" t="s">
        <v>150</v>
      </c>
      <c r="R85" s="66"/>
      <c r="S85" s="68"/>
      <c r="T85" s="66"/>
      <c r="U85" s="68"/>
    </row>
    <row r="86" spans="1:21" s="41" customFormat="1" ht="52" x14ac:dyDescent="0.35">
      <c r="A86" s="63">
        <v>83</v>
      </c>
      <c r="B86" s="74">
        <v>1</v>
      </c>
      <c r="C86" s="64" t="s">
        <v>219</v>
      </c>
      <c r="D86" s="64" t="s">
        <v>0</v>
      </c>
      <c r="E86" s="65" t="s">
        <v>532</v>
      </c>
      <c r="F86" s="70"/>
      <c r="G86" s="70"/>
      <c r="H86" s="70"/>
      <c r="I86" s="70"/>
      <c r="J86" s="70"/>
      <c r="K86" s="70"/>
      <c r="L86" s="66"/>
      <c r="M86" s="67" t="s">
        <v>82</v>
      </c>
      <c r="N86" s="68" t="s">
        <v>411</v>
      </c>
      <c r="O86" s="67" t="s">
        <v>403</v>
      </c>
      <c r="P86" s="67" t="s">
        <v>145</v>
      </c>
      <c r="Q86" s="67" t="s">
        <v>146</v>
      </c>
      <c r="R86" s="66"/>
      <c r="S86" s="68"/>
      <c r="T86" s="66"/>
      <c r="U86" s="68"/>
    </row>
    <row r="87" spans="1:21" s="41" customFormat="1" ht="26" x14ac:dyDescent="0.35">
      <c r="A87" s="63">
        <v>84</v>
      </c>
      <c r="B87" s="74">
        <v>1</v>
      </c>
      <c r="C87" s="64" t="s">
        <v>219</v>
      </c>
      <c r="D87" s="64" t="s">
        <v>0</v>
      </c>
      <c r="E87" s="65" t="s">
        <v>326</v>
      </c>
      <c r="F87" s="66"/>
      <c r="G87" s="66"/>
      <c r="H87" s="66"/>
      <c r="I87" s="66"/>
      <c r="J87" s="66"/>
      <c r="K87" s="66"/>
      <c r="L87" s="66"/>
      <c r="R87" s="81"/>
      <c r="S87" s="68"/>
      <c r="T87" s="81"/>
      <c r="U87" s="68"/>
    </row>
    <row r="88" spans="1:21" s="41" customFormat="1" ht="26" x14ac:dyDescent="0.35">
      <c r="A88" s="63">
        <v>85</v>
      </c>
      <c r="B88" s="74">
        <v>1</v>
      </c>
      <c r="C88" s="64" t="s">
        <v>219</v>
      </c>
      <c r="D88" s="64" t="s">
        <v>0</v>
      </c>
      <c r="E88" s="65" t="s">
        <v>41</v>
      </c>
      <c r="F88" s="66"/>
      <c r="G88" s="66"/>
      <c r="H88" s="66"/>
      <c r="I88" s="66"/>
      <c r="J88" s="66"/>
      <c r="K88" s="66"/>
      <c r="L88" s="66"/>
      <c r="M88" s="67" t="s">
        <v>82</v>
      </c>
      <c r="N88" s="69" t="s">
        <v>411</v>
      </c>
      <c r="O88" s="67" t="s">
        <v>327</v>
      </c>
      <c r="P88" s="67" t="s">
        <v>403</v>
      </c>
      <c r="Q88" s="67" t="s">
        <v>83</v>
      </c>
      <c r="R88" s="66"/>
      <c r="S88" s="68"/>
      <c r="T88" s="66"/>
      <c r="U88" s="68"/>
    </row>
    <row r="89" spans="1:21" s="41" customFormat="1" ht="52" x14ac:dyDescent="0.35">
      <c r="A89" s="63">
        <v>86</v>
      </c>
      <c r="B89" s="74">
        <v>2</v>
      </c>
      <c r="C89" s="64" t="s">
        <v>219</v>
      </c>
      <c r="D89" s="64" t="s">
        <v>0</v>
      </c>
      <c r="E89" s="65" t="s">
        <v>42</v>
      </c>
      <c r="F89" s="66"/>
      <c r="G89" s="66"/>
      <c r="H89" s="66"/>
      <c r="I89" s="66"/>
      <c r="J89" s="66"/>
      <c r="K89" s="66"/>
      <c r="L89" s="66"/>
      <c r="M89" s="67" t="s">
        <v>82</v>
      </c>
      <c r="N89" s="69" t="s">
        <v>411</v>
      </c>
      <c r="O89" s="67" t="s">
        <v>254</v>
      </c>
      <c r="P89" s="67" t="s">
        <v>328</v>
      </c>
      <c r="Q89" s="67" t="s">
        <v>329</v>
      </c>
      <c r="R89" s="66"/>
      <c r="S89" s="68"/>
      <c r="T89" s="66"/>
      <c r="U89" s="68"/>
    </row>
    <row r="90" spans="1:21" s="41" customFormat="1" ht="26" x14ac:dyDescent="0.35">
      <c r="A90" s="63">
        <v>87</v>
      </c>
      <c r="B90" s="74">
        <v>2</v>
      </c>
      <c r="C90" s="64" t="s">
        <v>219</v>
      </c>
      <c r="D90" s="64" t="s">
        <v>0</v>
      </c>
      <c r="E90" s="65" t="s">
        <v>33</v>
      </c>
      <c r="F90" s="66"/>
      <c r="G90" s="66"/>
      <c r="H90" s="66"/>
      <c r="I90" s="66"/>
      <c r="J90" s="66"/>
      <c r="K90" s="66"/>
      <c r="L90" s="66"/>
      <c r="M90" s="67" t="s">
        <v>82</v>
      </c>
      <c r="N90" s="67" t="s">
        <v>413</v>
      </c>
      <c r="O90" s="67" t="s">
        <v>254</v>
      </c>
      <c r="P90" s="67" t="s">
        <v>330</v>
      </c>
      <c r="Q90" s="67" t="s">
        <v>83</v>
      </c>
      <c r="R90" s="66"/>
      <c r="S90" s="68"/>
      <c r="T90" s="66"/>
      <c r="U90" s="68"/>
    </row>
    <row r="91" spans="1:21" s="41" customFormat="1" ht="65" x14ac:dyDescent="0.35">
      <c r="A91" s="63">
        <v>88</v>
      </c>
      <c r="B91" s="74">
        <v>1</v>
      </c>
      <c r="C91" s="64" t="s">
        <v>219</v>
      </c>
      <c r="D91" s="64" t="s">
        <v>0</v>
      </c>
      <c r="E91" s="65" t="s">
        <v>490</v>
      </c>
      <c r="F91" s="66"/>
      <c r="G91" s="66"/>
      <c r="H91" s="66"/>
      <c r="I91" s="66"/>
      <c r="J91" s="66"/>
      <c r="K91" s="66"/>
      <c r="L91" s="66"/>
      <c r="M91" s="44" t="s">
        <v>491</v>
      </c>
      <c r="N91" s="44" t="s">
        <v>492</v>
      </c>
      <c r="O91" s="44" t="s">
        <v>493</v>
      </c>
      <c r="P91" s="44" t="s">
        <v>494</v>
      </c>
      <c r="Q91" s="44" t="s">
        <v>510</v>
      </c>
      <c r="R91" s="66"/>
      <c r="S91" s="68"/>
      <c r="T91" s="66"/>
      <c r="U91" s="68"/>
    </row>
    <row r="92" spans="1:21" s="41" customFormat="1" ht="65" x14ac:dyDescent="0.35">
      <c r="A92" s="63">
        <v>89</v>
      </c>
      <c r="B92" s="74">
        <v>1</v>
      </c>
      <c r="C92" s="64" t="s">
        <v>219</v>
      </c>
      <c r="D92" s="64" t="s">
        <v>0</v>
      </c>
      <c r="E92" s="65" t="s">
        <v>43</v>
      </c>
      <c r="F92" s="66"/>
      <c r="G92" s="66"/>
      <c r="H92" s="66"/>
      <c r="I92" s="66"/>
      <c r="J92" s="66"/>
      <c r="K92" s="66"/>
      <c r="L92" s="66"/>
      <c r="M92" s="67" t="s">
        <v>82</v>
      </c>
      <c r="N92" s="67" t="s">
        <v>151</v>
      </c>
      <c r="O92" s="67" t="s">
        <v>449</v>
      </c>
      <c r="P92" s="67" t="s">
        <v>152</v>
      </c>
      <c r="Q92" s="67" t="s">
        <v>153</v>
      </c>
      <c r="R92" s="66"/>
      <c r="S92" s="68"/>
      <c r="T92" s="66"/>
      <c r="U92" s="68"/>
    </row>
    <row r="93" spans="1:21" s="41" customFormat="1" x14ac:dyDescent="0.35">
      <c r="A93" s="63">
        <v>90</v>
      </c>
      <c r="B93" s="74">
        <v>1</v>
      </c>
      <c r="C93" s="64" t="s">
        <v>219</v>
      </c>
      <c r="D93" s="64" t="s">
        <v>0</v>
      </c>
      <c r="E93" s="65" t="s">
        <v>45</v>
      </c>
      <c r="F93" s="70"/>
      <c r="G93" s="70"/>
      <c r="H93" s="70"/>
      <c r="I93" s="70"/>
      <c r="J93" s="70"/>
      <c r="K93" s="70"/>
      <c r="L93" s="70"/>
      <c r="M93" s="73"/>
      <c r="N93" s="73"/>
      <c r="O93" s="67"/>
      <c r="P93" s="67"/>
      <c r="Q93" s="67"/>
      <c r="R93" s="81"/>
      <c r="S93" s="68"/>
      <c r="T93" s="81"/>
      <c r="U93" s="68"/>
    </row>
    <row r="94" spans="1:21" s="41" customFormat="1" ht="52" x14ac:dyDescent="0.35">
      <c r="A94" s="63">
        <v>91</v>
      </c>
      <c r="B94" s="74">
        <v>2</v>
      </c>
      <c r="C94" s="64" t="s">
        <v>219</v>
      </c>
      <c r="D94" s="64" t="s">
        <v>0</v>
      </c>
      <c r="E94" s="65" t="s">
        <v>592</v>
      </c>
      <c r="F94" s="66"/>
      <c r="G94" s="66"/>
      <c r="H94" s="66"/>
      <c r="I94" s="66"/>
      <c r="J94" s="66"/>
      <c r="K94" s="66"/>
      <c r="L94" s="66"/>
      <c r="M94" s="67" t="s">
        <v>82</v>
      </c>
      <c r="N94" s="67" t="s">
        <v>413</v>
      </c>
      <c r="O94" s="67" t="s">
        <v>254</v>
      </c>
      <c r="P94" s="67" t="s">
        <v>511</v>
      </c>
      <c r="Q94" s="67" t="s">
        <v>450</v>
      </c>
      <c r="R94" s="66"/>
      <c r="S94" s="68"/>
      <c r="T94" s="66"/>
      <c r="U94" s="68"/>
    </row>
    <row r="95" spans="1:21" s="41" customFormat="1" ht="65" x14ac:dyDescent="0.35">
      <c r="A95" s="63">
        <v>92</v>
      </c>
      <c r="B95" s="74">
        <v>1</v>
      </c>
      <c r="C95" s="64" t="s">
        <v>219</v>
      </c>
      <c r="D95" s="64" t="s">
        <v>1</v>
      </c>
      <c r="E95" s="65" t="s">
        <v>593</v>
      </c>
      <c r="F95" s="66"/>
      <c r="G95" s="66"/>
      <c r="H95" s="66"/>
      <c r="I95" s="66"/>
      <c r="J95" s="66"/>
      <c r="K95" s="66"/>
      <c r="L95" s="66"/>
      <c r="M95" s="67" t="s">
        <v>185</v>
      </c>
      <c r="N95" s="67" t="s">
        <v>451</v>
      </c>
      <c r="O95" s="67" t="s">
        <v>186</v>
      </c>
      <c r="P95" s="67" t="s">
        <v>187</v>
      </c>
      <c r="Q95" s="67" t="s">
        <v>188</v>
      </c>
      <c r="R95" s="66"/>
      <c r="S95" s="68"/>
      <c r="T95" s="66"/>
      <c r="U95" s="68"/>
    </row>
    <row r="96" spans="1:21" s="41" customFormat="1" ht="39" x14ac:dyDescent="0.35">
      <c r="A96" s="63">
        <v>93</v>
      </c>
      <c r="B96" s="74">
        <v>1</v>
      </c>
      <c r="C96" s="64" t="s">
        <v>219</v>
      </c>
      <c r="D96" s="64" t="s">
        <v>1</v>
      </c>
      <c r="E96" s="65" t="s">
        <v>616</v>
      </c>
      <c r="F96" s="66"/>
      <c r="G96" s="66"/>
      <c r="H96" s="66"/>
      <c r="I96" s="66"/>
      <c r="J96" s="66"/>
      <c r="K96" s="66"/>
      <c r="L96" s="66"/>
      <c r="M96" s="67" t="s">
        <v>82</v>
      </c>
      <c r="N96" s="69" t="s">
        <v>411</v>
      </c>
      <c r="O96" s="67" t="s">
        <v>154</v>
      </c>
      <c r="P96" s="67" t="s">
        <v>155</v>
      </c>
      <c r="Q96" s="67" t="s">
        <v>83</v>
      </c>
      <c r="R96" s="66"/>
      <c r="S96" s="68"/>
      <c r="T96" s="66"/>
      <c r="U96" s="68"/>
    </row>
    <row r="97" spans="1:21" s="41" customFormat="1" x14ac:dyDescent="0.35">
      <c r="A97" s="63">
        <v>94</v>
      </c>
      <c r="B97" s="74">
        <v>2</v>
      </c>
      <c r="C97" s="64" t="s">
        <v>219</v>
      </c>
      <c r="D97" s="64" t="s">
        <v>1</v>
      </c>
      <c r="E97" s="65" t="s">
        <v>594</v>
      </c>
      <c r="F97" s="66"/>
      <c r="G97" s="66"/>
      <c r="H97" s="66"/>
      <c r="I97" s="66"/>
      <c r="J97" s="66"/>
      <c r="K97" s="66"/>
      <c r="L97" s="66"/>
      <c r="M97" s="67" t="s">
        <v>92</v>
      </c>
      <c r="N97" s="67" t="s">
        <v>421</v>
      </c>
      <c r="O97" s="67" t="s">
        <v>422</v>
      </c>
      <c r="P97" s="67" t="s">
        <v>423</v>
      </c>
      <c r="Q97" s="67" t="s">
        <v>93</v>
      </c>
      <c r="R97" s="66"/>
      <c r="S97" s="68"/>
      <c r="T97" s="66"/>
      <c r="U97" s="68"/>
    </row>
    <row r="98" spans="1:21" s="41" customFormat="1" ht="34" customHeight="1" x14ac:dyDescent="0.35">
      <c r="A98" s="63">
        <v>95</v>
      </c>
      <c r="B98" s="74">
        <v>2</v>
      </c>
      <c r="C98" s="64" t="s">
        <v>219</v>
      </c>
      <c r="D98" s="64" t="s">
        <v>1</v>
      </c>
      <c r="E98" s="65" t="s">
        <v>527</v>
      </c>
      <c r="F98" s="66"/>
      <c r="G98" s="66"/>
      <c r="H98" s="66"/>
      <c r="I98" s="66"/>
      <c r="J98" s="66"/>
      <c r="K98" s="66"/>
      <c r="L98" s="66"/>
      <c r="M98" s="67" t="s">
        <v>92</v>
      </c>
      <c r="N98" s="67" t="s">
        <v>421</v>
      </c>
      <c r="O98" s="67" t="s">
        <v>422</v>
      </c>
      <c r="P98" s="67" t="s">
        <v>423</v>
      </c>
      <c r="Q98" s="67" t="s">
        <v>93</v>
      </c>
      <c r="R98" s="66"/>
      <c r="S98" s="68"/>
      <c r="T98" s="66"/>
      <c r="U98" s="68"/>
    </row>
    <row r="99" spans="1:21" s="41" customFormat="1" ht="65" x14ac:dyDescent="0.35">
      <c r="A99" s="63">
        <v>96</v>
      </c>
      <c r="B99" s="71">
        <v>3</v>
      </c>
      <c r="C99" s="64" t="s">
        <v>219</v>
      </c>
      <c r="D99" s="64" t="s">
        <v>1</v>
      </c>
      <c r="E99" s="65" t="s">
        <v>545</v>
      </c>
      <c r="F99" s="66"/>
      <c r="G99" s="66"/>
      <c r="H99" s="66"/>
      <c r="I99" s="66"/>
      <c r="J99" s="66"/>
      <c r="K99" s="66"/>
      <c r="L99" s="66"/>
      <c r="M99" s="67" t="s">
        <v>82</v>
      </c>
      <c r="N99" s="67" t="s">
        <v>172</v>
      </c>
      <c r="O99" s="69" t="s">
        <v>452</v>
      </c>
      <c r="P99" s="67" t="s">
        <v>173</v>
      </c>
      <c r="Q99" s="67" t="s">
        <v>240</v>
      </c>
      <c r="R99" s="66"/>
      <c r="S99" s="68"/>
      <c r="T99" s="66"/>
      <c r="U99" s="68"/>
    </row>
    <row r="100" spans="1:21" s="41" customFormat="1" ht="78" x14ac:dyDescent="0.35">
      <c r="A100" s="63">
        <v>97</v>
      </c>
      <c r="B100" s="74">
        <v>2</v>
      </c>
      <c r="C100" s="64" t="s">
        <v>219</v>
      </c>
      <c r="D100" s="64" t="s">
        <v>1</v>
      </c>
      <c r="E100" s="65" t="s">
        <v>595</v>
      </c>
      <c r="F100" s="66"/>
      <c r="G100" s="66"/>
      <c r="H100" s="68"/>
      <c r="I100" s="66"/>
      <c r="J100" s="66"/>
      <c r="K100" s="66"/>
      <c r="L100" s="66"/>
      <c r="M100" s="67" t="s">
        <v>82</v>
      </c>
      <c r="N100" s="67" t="s">
        <v>174</v>
      </c>
      <c r="O100" s="67" t="s">
        <v>546</v>
      </c>
      <c r="P100" s="67" t="s">
        <v>547</v>
      </c>
      <c r="Q100" s="67" t="s">
        <v>175</v>
      </c>
      <c r="R100" s="66"/>
      <c r="S100" s="68"/>
      <c r="T100" s="66"/>
      <c r="U100" s="68"/>
    </row>
    <row r="101" spans="1:21" s="41" customFormat="1" ht="78" x14ac:dyDescent="0.35">
      <c r="A101" s="63">
        <v>98</v>
      </c>
      <c r="B101" s="71">
        <v>3</v>
      </c>
      <c r="C101" s="64" t="s">
        <v>219</v>
      </c>
      <c r="D101" s="64" t="s">
        <v>1</v>
      </c>
      <c r="E101" s="65" t="s">
        <v>596</v>
      </c>
      <c r="F101" s="66"/>
      <c r="G101" s="66"/>
      <c r="H101" s="66"/>
      <c r="I101" s="66"/>
      <c r="J101" s="66"/>
      <c r="K101" s="66"/>
      <c r="L101" s="66"/>
      <c r="M101" s="67" t="s">
        <v>82</v>
      </c>
      <c r="N101" s="67" t="s">
        <v>144</v>
      </c>
      <c r="O101" s="67" t="s">
        <v>178</v>
      </c>
      <c r="P101" s="67" t="s">
        <v>176</v>
      </c>
      <c r="Q101" s="67" t="s">
        <v>177</v>
      </c>
      <c r="R101" s="66"/>
      <c r="S101" s="68"/>
      <c r="T101" s="66"/>
      <c r="U101" s="68"/>
    </row>
    <row r="102" spans="1:21" s="41" customFormat="1" ht="52" x14ac:dyDescent="0.35">
      <c r="A102" s="63">
        <v>99</v>
      </c>
      <c r="B102" s="71">
        <v>3</v>
      </c>
      <c r="C102" s="64" t="s">
        <v>219</v>
      </c>
      <c r="D102" s="64" t="s">
        <v>1</v>
      </c>
      <c r="E102" s="65" t="s">
        <v>597</v>
      </c>
      <c r="F102" s="66"/>
      <c r="G102" s="66"/>
      <c r="H102" s="66"/>
      <c r="I102" s="66"/>
      <c r="J102" s="66"/>
      <c r="K102" s="66"/>
      <c r="L102" s="66"/>
      <c r="M102" s="67" t="s">
        <v>82</v>
      </c>
      <c r="N102" s="67" t="s">
        <v>144</v>
      </c>
      <c r="O102" s="67" t="s">
        <v>179</v>
      </c>
      <c r="P102" s="67" t="s">
        <v>180</v>
      </c>
      <c r="Q102" s="67" t="s">
        <v>181</v>
      </c>
      <c r="R102" s="66"/>
      <c r="S102" s="68"/>
      <c r="T102" s="66"/>
      <c r="U102" s="68"/>
    </row>
    <row r="103" spans="1:21" s="41" customFormat="1" ht="65" x14ac:dyDescent="0.35">
      <c r="A103" s="63">
        <v>100</v>
      </c>
      <c r="B103" s="63">
        <v>1</v>
      </c>
      <c r="C103" s="64" t="s">
        <v>219</v>
      </c>
      <c r="D103" s="64" t="s">
        <v>135</v>
      </c>
      <c r="E103" s="65" t="s">
        <v>617</v>
      </c>
      <c r="F103" s="66"/>
      <c r="G103" s="66"/>
      <c r="H103" s="66"/>
      <c r="I103" s="66"/>
      <c r="J103" s="66"/>
      <c r="K103" s="66"/>
      <c r="L103" s="66"/>
      <c r="M103" s="67" t="s">
        <v>82</v>
      </c>
      <c r="N103" s="67" t="s">
        <v>420</v>
      </c>
      <c r="O103" s="67" t="s">
        <v>258</v>
      </c>
      <c r="P103" s="67" t="s">
        <v>259</v>
      </c>
      <c r="Q103" s="67" t="s">
        <v>331</v>
      </c>
      <c r="R103" s="66"/>
      <c r="S103" s="68"/>
      <c r="T103" s="66"/>
      <c r="U103" s="68"/>
    </row>
    <row r="104" spans="1:21" s="41" customFormat="1" ht="26" x14ac:dyDescent="0.35">
      <c r="A104" s="63">
        <v>101</v>
      </c>
      <c r="B104" s="63">
        <v>1</v>
      </c>
      <c r="C104" s="64" t="s">
        <v>219</v>
      </c>
      <c r="D104" s="64" t="s">
        <v>135</v>
      </c>
      <c r="E104" s="65" t="s">
        <v>528</v>
      </c>
      <c r="F104" s="66"/>
      <c r="G104" s="66"/>
      <c r="H104" s="66"/>
      <c r="I104" s="66"/>
      <c r="J104" s="66"/>
      <c r="K104" s="66"/>
      <c r="L104" s="66"/>
      <c r="M104" s="67"/>
      <c r="N104" s="67"/>
      <c r="O104" s="67"/>
      <c r="P104" s="67"/>
      <c r="Q104" s="67"/>
      <c r="R104" s="81"/>
      <c r="S104" s="68"/>
      <c r="T104" s="81"/>
      <c r="U104" s="68"/>
    </row>
    <row r="105" spans="1:21" s="41" customFormat="1" ht="52" x14ac:dyDescent="0.35">
      <c r="A105" s="63">
        <v>102</v>
      </c>
      <c r="B105" s="63">
        <v>1</v>
      </c>
      <c r="C105" s="64" t="s">
        <v>219</v>
      </c>
      <c r="D105" s="64" t="s">
        <v>135</v>
      </c>
      <c r="E105" s="65" t="s">
        <v>39</v>
      </c>
      <c r="F105" s="66"/>
      <c r="G105" s="66"/>
      <c r="H105" s="66"/>
      <c r="I105" s="66"/>
      <c r="J105" s="66"/>
      <c r="K105" s="66"/>
      <c r="L105" s="66"/>
      <c r="M105" s="67" t="s">
        <v>82</v>
      </c>
      <c r="N105" s="67" t="s">
        <v>265</v>
      </c>
      <c r="O105" s="67" t="s">
        <v>266</v>
      </c>
      <c r="P105" s="67" t="s">
        <v>264</v>
      </c>
      <c r="Q105" s="60" t="s">
        <v>472</v>
      </c>
      <c r="R105" s="66"/>
      <c r="S105" s="68"/>
      <c r="T105" s="66"/>
      <c r="U105" s="68"/>
    </row>
    <row r="106" spans="1:21" s="41" customFormat="1" ht="39" x14ac:dyDescent="0.35">
      <c r="A106" s="63">
        <v>103</v>
      </c>
      <c r="B106" s="74">
        <v>2</v>
      </c>
      <c r="C106" s="64" t="s">
        <v>219</v>
      </c>
      <c r="D106" s="64" t="s">
        <v>135</v>
      </c>
      <c r="E106" s="65" t="s">
        <v>29</v>
      </c>
      <c r="F106" s="70"/>
      <c r="G106" s="68"/>
      <c r="H106" s="70"/>
      <c r="I106" s="70"/>
      <c r="J106" s="70"/>
      <c r="K106" s="70"/>
      <c r="L106" s="66"/>
      <c r="M106" s="67" t="s">
        <v>82</v>
      </c>
      <c r="N106" s="67" t="s">
        <v>413</v>
      </c>
      <c r="O106" s="67" t="s">
        <v>254</v>
      </c>
      <c r="P106" s="67" t="s">
        <v>332</v>
      </c>
      <c r="Q106" s="67" t="s">
        <v>348</v>
      </c>
      <c r="R106" s="66"/>
      <c r="S106" s="68"/>
      <c r="T106" s="66"/>
      <c r="U106" s="68"/>
    </row>
    <row r="107" spans="1:21" s="41" customFormat="1" ht="39" x14ac:dyDescent="0.35">
      <c r="A107" s="63">
        <v>104</v>
      </c>
      <c r="B107" s="74">
        <v>2</v>
      </c>
      <c r="C107" s="64" t="s">
        <v>219</v>
      </c>
      <c r="D107" s="64" t="s">
        <v>135</v>
      </c>
      <c r="E107" s="65" t="s">
        <v>202</v>
      </c>
      <c r="F107" s="70"/>
      <c r="G107" s="70"/>
      <c r="H107" s="70"/>
      <c r="I107" s="70"/>
      <c r="J107" s="70"/>
      <c r="K107" s="70"/>
      <c r="L107" s="66"/>
      <c r="M107" s="67" t="s">
        <v>82</v>
      </c>
      <c r="N107" s="67" t="s">
        <v>413</v>
      </c>
      <c r="O107" s="67" t="s">
        <v>254</v>
      </c>
      <c r="P107" s="67" t="s">
        <v>350</v>
      </c>
      <c r="Q107" s="67" t="s">
        <v>158</v>
      </c>
      <c r="R107" s="66"/>
      <c r="S107" s="68"/>
      <c r="T107" s="66"/>
      <c r="U107" s="68"/>
    </row>
    <row r="108" spans="1:21" s="41" customFormat="1" x14ac:dyDescent="0.35">
      <c r="A108" s="63">
        <v>105</v>
      </c>
      <c r="B108" s="74">
        <v>2</v>
      </c>
      <c r="C108" s="64" t="s">
        <v>219</v>
      </c>
      <c r="D108" s="64" t="s">
        <v>135</v>
      </c>
      <c r="E108" s="65" t="s">
        <v>203</v>
      </c>
      <c r="F108" s="70"/>
      <c r="G108" s="70"/>
      <c r="H108" s="70"/>
      <c r="I108" s="70"/>
      <c r="J108" s="70"/>
      <c r="K108" s="70"/>
      <c r="L108" s="66"/>
      <c r="M108" s="67"/>
      <c r="N108" s="67"/>
      <c r="O108" s="67"/>
      <c r="P108" s="67"/>
      <c r="Q108" s="67"/>
      <c r="R108" s="81"/>
      <c r="S108" s="68"/>
      <c r="T108" s="81"/>
      <c r="U108" s="68"/>
    </row>
    <row r="109" spans="1:21" s="41" customFormat="1" ht="39" x14ac:dyDescent="0.35">
      <c r="A109" s="63">
        <v>106</v>
      </c>
      <c r="B109" s="74">
        <v>2</v>
      </c>
      <c r="C109" s="64" t="s">
        <v>219</v>
      </c>
      <c r="D109" s="64" t="s">
        <v>135</v>
      </c>
      <c r="E109" s="65" t="s">
        <v>204</v>
      </c>
      <c r="F109" s="70"/>
      <c r="G109" s="70"/>
      <c r="H109" s="70"/>
      <c r="I109" s="70"/>
      <c r="J109" s="70"/>
      <c r="K109" s="70"/>
      <c r="L109" s="66"/>
      <c r="M109" s="67" t="s">
        <v>82</v>
      </c>
      <c r="N109" s="67" t="s">
        <v>413</v>
      </c>
      <c r="O109" s="67" t="s">
        <v>254</v>
      </c>
      <c r="P109" s="67" t="s">
        <v>350</v>
      </c>
      <c r="Q109" s="67" t="s">
        <v>158</v>
      </c>
      <c r="R109" s="66"/>
      <c r="S109" s="68"/>
      <c r="T109" s="66"/>
      <c r="U109" s="68"/>
    </row>
    <row r="110" spans="1:21" s="41" customFormat="1" x14ac:dyDescent="0.35">
      <c r="A110" s="63">
        <v>107</v>
      </c>
      <c r="B110" s="74">
        <v>2</v>
      </c>
      <c r="C110" s="64" t="s">
        <v>219</v>
      </c>
      <c r="D110" s="64" t="s">
        <v>135</v>
      </c>
      <c r="E110" s="65" t="s">
        <v>205</v>
      </c>
      <c r="F110" s="70"/>
      <c r="G110" s="70"/>
      <c r="H110" s="70"/>
      <c r="I110" s="70"/>
      <c r="J110" s="70"/>
      <c r="K110" s="70"/>
      <c r="L110" s="66"/>
      <c r="M110" s="67"/>
      <c r="N110" s="67"/>
      <c r="O110" s="67"/>
      <c r="P110" s="67"/>
      <c r="Q110" s="67"/>
      <c r="R110" s="81"/>
      <c r="S110" s="68"/>
      <c r="T110" s="81"/>
      <c r="U110" s="68"/>
    </row>
    <row r="111" spans="1:21" s="41" customFormat="1" ht="26" x14ac:dyDescent="0.35">
      <c r="A111" s="63">
        <v>108</v>
      </c>
      <c r="B111" s="71">
        <v>3</v>
      </c>
      <c r="C111" s="64" t="s">
        <v>219</v>
      </c>
      <c r="D111" s="64" t="s">
        <v>135</v>
      </c>
      <c r="E111" s="65" t="s">
        <v>548</v>
      </c>
      <c r="F111" s="70"/>
      <c r="G111" s="70"/>
      <c r="H111" s="70"/>
      <c r="I111" s="70"/>
      <c r="J111" s="70"/>
      <c r="K111" s="70"/>
      <c r="L111" s="66"/>
      <c r="M111" s="67" t="s">
        <v>82</v>
      </c>
      <c r="N111" s="67" t="s">
        <v>144</v>
      </c>
      <c r="O111" s="69" t="s">
        <v>453</v>
      </c>
      <c r="P111" s="67" t="s">
        <v>454</v>
      </c>
      <c r="Q111" s="67" t="s">
        <v>455</v>
      </c>
      <c r="R111" s="66"/>
      <c r="S111" s="68"/>
      <c r="T111" s="66"/>
      <c r="U111" s="68"/>
    </row>
    <row r="112" spans="1:21" s="41" customFormat="1" ht="52" x14ac:dyDescent="0.35">
      <c r="A112" s="63">
        <v>109</v>
      </c>
      <c r="B112" s="63">
        <v>1</v>
      </c>
      <c r="C112" s="64" t="s">
        <v>522</v>
      </c>
      <c r="D112" s="64" t="s">
        <v>220</v>
      </c>
      <c r="E112" s="65" t="s">
        <v>67</v>
      </c>
      <c r="F112" s="76"/>
      <c r="G112" s="66"/>
      <c r="H112" s="66"/>
      <c r="I112" s="76"/>
      <c r="J112" s="76"/>
      <c r="K112" s="76"/>
      <c r="L112" s="76"/>
      <c r="M112" s="67" t="s">
        <v>82</v>
      </c>
      <c r="N112" s="67" t="s">
        <v>411</v>
      </c>
      <c r="O112" s="67" t="s">
        <v>254</v>
      </c>
      <c r="P112" s="67" t="s">
        <v>333</v>
      </c>
      <c r="Q112" s="67" t="s">
        <v>469</v>
      </c>
      <c r="R112" s="66"/>
      <c r="S112" s="68"/>
      <c r="T112" s="66"/>
      <c r="U112" s="68"/>
    </row>
    <row r="113" spans="1:21" s="41" customFormat="1" ht="39" x14ac:dyDescent="0.35">
      <c r="A113" s="63">
        <v>110</v>
      </c>
      <c r="B113" s="63">
        <v>1</v>
      </c>
      <c r="C113" s="64" t="s">
        <v>522</v>
      </c>
      <c r="D113" s="64" t="s">
        <v>220</v>
      </c>
      <c r="E113" s="65" t="s">
        <v>28</v>
      </c>
      <c r="F113" s="66"/>
      <c r="G113" s="66"/>
      <c r="H113" s="66"/>
      <c r="I113" s="66"/>
      <c r="J113" s="66"/>
      <c r="K113" s="66"/>
      <c r="L113" s="66"/>
      <c r="M113" s="67" t="s">
        <v>92</v>
      </c>
      <c r="N113" s="67" t="s">
        <v>421</v>
      </c>
      <c r="O113" s="67" t="s">
        <v>422</v>
      </c>
      <c r="P113" s="67" t="s">
        <v>423</v>
      </c>
      <c r="Q113" s="67" t="s">
        <v>93</v>
      </c>
      <c r="R113" s="66"/>
      <c r="S113" s="68"/>
      <c r="T113" s="66"/>
      <c r="U113" s="68"/>
    </row>
    <row r="114" spans="1:21" s="41" customFormat="1" ht="39" x14ac:dyDescent="0.35">
      <c r="A114" s="63">
        <v>111</v>
      </c>
      <c r="B114" s="63">
        <v>1</v>
      </c>
      <c r="C114" s="64" t="s">
        <v>522</v>
      </c>
      <c r="D114" s="64" t="s">
        <v>220</v>
      </c>
      <c r="E114" s="65" t="s">
        <v>241</v>
      </c>
      <c r="F114" s="66"/>
      <c r="G114" s="66"/>
      <c r="H114" s="66"/>
      <c r="I114" s="66"/>
      <c r="J114" s="66"/>
      <c r="K114" s="66"/>
      <c r="L114" s="66"/>
      <c r="M114" s="67" t="s">
        <v>456</v>
      </c>
      <c r="N114" s="67" t="s">
        <v>457</v>
      </c>
      <c r="O114" s="67" t="s">
        <v>458</v>
      </c>
      <c r="P114" s="67" t="s">
        <v>459</v>
      </c>
      <c r="Q114" s="67" t="s">
        <v>193</v>
      </c>
      <c r="R114" s="66"/>
      <c r="S114" s="68"/>
      <c r="T114" s="66"/>
      <c r="U114" s="68"/>
    </row>
    <row r="115" spans="1:21" s="41" customFormat="1" ht="39" x14ac:dyDescent="0.35">
      <c r="A115" s="63">
        <v>112</v>
      </c>
      <c r="B115" s="63">
        <v>1</v>
      </c>
      <c r="C115" s="64" t="s">
        <v>522</v>
      </c>
      <c r="D115" s="64" t="s">
        <v>220</v>
      </c>
      <c r="E115" s="65" t="s">
        <v>68</v>
      </c>
      <c r="F115" s="70"/>
      <c r="G115" s="70"/>
      <c r="H115" s="70"/>
      <c r="I115" s="70"/>
      <c r="J115" s="70"/>
      <c r="K115" s="70"/>
      <c r="L115" s="70"/>
      <c r="M115" s="67"/>
      <c r="N115" s="67"/>
      <c r="O115" s="67"/>
      <c r="P115" s="67"/>
      <c r="Q115" s="67"/>
      <c r="R115" s="81"/>
      <c r="S115" s="68"/>
      <c r="T115" s="81"/>
      <c r="U115" s="68"/>
    </row>
    <row r="116" spans="1:21" s="41" customFormat="1" ht="91" x14ac:dyDescent="0.35">
      <c r="A116" s="63">
        <v>113</v>
      </c>
      <c r="B116" s="63">
        <v>2</v>
      </c>
      <c r="C116" s="64" t="s">
        <v>522</v>
      </c>
      <c r="D116" s="64" t="s">
        <v>220</v>
      </c>
      <c r="E116" s="65" t="s">
        <v>598</v>
      </c>
      <c r="F116" s="66"/>
      <c r="G116" s="66"/>
      <c r="H116" s="66"/>
      <c r="I116" s="66"/>
      <c r="J116" s="66"/>
      <c r="K116" s="66"/>
      <c r="L116" s="66"/>
      <c r="M116" s="67" t="s">
        <v>82</v>
      </c>
      <c r="N116" s="67" t="s">
        <v>413</v>
      </c>
      <c r="O116" s="67" t="s">
        <v>254</v>
      </c>
      <c r="P116" s="67" t="s">
        <v>470</v>
      </c>
      <c r="Q116" s="60" t="s">
        <v>471</v>
      </c>
      <c r="R116" s="66"/>
      <c r="S116" s="67"/>
      <c r="T116" s="66"/>
      <c r="U116" s="67"/>
    </row>
    <row r="117" spans="1:21" s="41" customFormat="1" ht="39" x14ac:dyDescent="0.35">
      <c r="A117" s="63">
        <v>114</v>
      </c>
      <c r="B117" s="74">
        <v>1</v>
      </c>
      <c r="C117" s="64" t="s">
        <v>522</v>
      </c>
      <c r="D117" s="64" t="s">
        <v>220</v>
      </c>
      <c r="E117" s="65" t="s">
        <v>44</v>
      </c>
      <c r="F117" s="66"/>
      <c r="G117" s="66"/>
      <c r="H117" s="66"/>
      <c r="I117" s="66"/>
      <c r="J117" s="66"/>
      <c r="K117" s="66"/>
      <c r="L117" s="66"/>
      <c r="M117" s="67" t="s">
        <v>82</v>
      </c>
      <c r="N117" s="67" t="s">
        <v>411</v>
      </c>
      <c r="O117" s="67" t="s">
        <v>254</v>
      </c>
      <c r="P117" s="67" t="s">
        <v>152</v>
      </c>
      <c r="Q117" s="67" t="s">
        <v>153</v>
      </c>
      <c r="R117" s="66"/>
      <c r="S117" s="67"/>
      <c r="T117" s="66"/>
      <c r="U117" s="67"/>
    </row>
    <row r="118" spans="1:21" s="41" customFormat="1" ht="65" x14ac:dyDescent="0.35">
      <c r="A118" s="63">
        <v>115</v>
      </c>
      <c r="B118" s="63">
        <v>1</v>
      </c>
      <c r="C118" s="64" t="s">
        <v>522</v>
      </c>
      <c r="D118" s="64" t="s">
        <v>220</v>
      </c>
      <c r="E118" s="65" t="s">
        <v>515</v>
      </c>
      <c r="F118" s="66"/>
      <c r="G118" s="66"/>
      <c r="H118" s="66"/>
      <c r="I118" s="66"/>
      <c r="J118" s="66"/>
      <c r="K118" s="66"/>
      <c r="L118" s="66"/>
      <c r="M118" s="67" t="s">
        <v>221</v>
      </c>
      <c r="N118" s="67" t="s">
        <v>460</v>
      </c>
      <c r="O118" s="67" t="s">
        <v>222</v>
      </c>
      <c r="P118" s="67" t="s">
        <v>223</v>
      </c>
      <c r="Q118" s="67" t="s">
        <v>224</v>
      </c>
      <c r="R118" s="66"/>
      <c r="S118" s="68"/>
      <c r="T118" s="66"/>
      <c r="U118" s="68"/>
    </row>
    <row r="119" spans="1:21" s="43" customFormat="1" ht="65" x14ac:dyDescent="0.35">
      <c r="A119" s="63">
        <v>116</v>
      </c>
      <c r="B119" s="63">
        <v>1</v>
      </c>
      <c r="C119" s="64" t="s">
        <v>522</v>
      </c>
      <c r="D119" s="64" t="s">
        <v>220</v>
      </c>
      <c r="E119" s="64" t="s">
        <v>195</v>
      </c>
      <c r="F119" s="66"/>
      <c r="G119" s="66"/>
      <c r="H119" s="66"/>
      <c r="I119" s="66"/>
      <c r="J119" s="66"/>
      <c r="K119" s="66"/>
      <c r="L119" s="66"/>
      <c r="M119" s="67" t="s">
        <v>196</v>
      </c>
      <c r="N119" s="67" t="s">
        <v>461</v>
      </c>
      <c r="O119" s="67" t="s">
        <v>197</v>
      </c>
      <c r="P119" s="67" t="s">
        <v>198</v>
      </c>
      <c r="Q119" s="67" t="s">
        <v>199</v>
      </c>
      <c r="R119" s="66"/>
      <c r="S119" s="67"/>
      <c r="T119" s="66"/>
      <c r="U119" s="67"/>
    </row>
    <row r="120" spans="1:21" s="43" customFormat="1" ht="39" x14ac:dyDescent="0.35">
      <c r="A120" s="63">
        <v>117</v>
      </c>
      <c r="B120" s="63">
        <v>1</v>
      </c>
      <c r="C120" s="64" t="s">
        <v>522</v>
      </c>
      <c r="D120" s="64" t="s">
        <v>220</v>
      </c>
      <c r="E120" s="64" t="s">
        <v>599</v>
      </c>
      <c r="F120" s="70"/>
      <c r="G120" s="66"/>
      <c r="H120" s="70"/>
      <c r="I120" s="70"/>
      <c r="J120" s="70"/>
      <c r="K120" s="70"/>
      <c r="L120" s="70"/>
      <c r="M120" s="67"/>
      <c r="N120" s="67"/>
      <c r="O120" s="67"/>
      <c r="P120" s="67"/>
      <c r="Q120" s="67"/>
      <c r="R120" s="81"/>
      <c r="S120" s="67"/>
      <c r="T120" s="81"/>
      <c r="U120" s="67"/>
    </row>
    <row r="121" spans="1:21" s="41" customFormat="1" ht="39" x14ac:dyDescent="0.35">
      <c r="A121" s="63">
        <v>118</v>
      </c>
      <c r="B121" s="63">
        <v>1</v>
      </c>
      <c r="C121" s="64" t="s">
        <v>522</v>
      </c>
      <c r="D121" s="64" t="s">
        <v>239</v>
      </c>
      <c r="E121" s="65" t="s">
        <v>600</v>
      </c>
      <c r="F121" s="66"/>
      <c r="G121" s="66"/>
      <c r="H121" s="66"/>
      <c r="I121" s="66"/>
      <c r="J121" s="66"/>
      <c r="K121" s="66"/>
      <c r="L121" s="66"/>
      <c r="M121" s="67" t="s">
        <v>495</v>
      </c>
      <c r="N121" s="67" t="s">
        <v>497</v>
      </c>
      <c r="O121" s="67" t="s">
        <v>512</v>
      </c>
      <c r="P121" s="67" t="s">
        <v>498</v>
      </c>
      <c r="Q121" s="67" t="s">
        <v>496</v>
      </c>
      <c r="R121" s="66"/>
      <c r="S121" s="68"/>
      <c r="T121" s="66"/>
      <c r="U121" s="68"/>
    </row>
    <row r="122" spans="1:21" s="41" customFormat="1" ht="39" x14ac:dyDescent="0.35">
      <c r="A122" s="63">
        <v>119</v>
      </c>
      <c r="B122" s="63">
        <v>1</v>
      </c>
      <c r="C122" s="64" t="s">
        <v>522</v>
      </c>
      <c r="D122" s="64" t="s">
        <v>239</v>
      </c>
      <c r="E122" s="65" t="s">
        <v>251</v>
      </c>
      <c r="F122" s="66"/>
      <c r="G122" s="66"/>
      <c r="H122" s="66"/>
      <c r="I122" s="66"/>
      <c r="J122" s="66"/>
      <c r="K122" s="66"/>
      <c r="L122" s="66"/>
      <c r="M122" s="67" t="s">
        <v>82</v>
      </c>
      <c r="N122" s="67" t="s">
        <v>296</v>
      </c>
      <c r="O122" s="67" t="s">
        <v>267</v>
      </c>
      <c r="P122" s="67" t="s">
        <v>349</v>
      </c>
      <c r="Q122" s="67" t="s">
        <v>334</v>
      </c>
      <c r="R122" s="66"/>
      <c r="S122" s="68"/>
      <c r="T122" s="66"/>
      <c r="U122" s="68"/>
    </row>
    <row r="123" spans="1:21" s="41" customFormat="1" ht="39" x14ac:dyDescent="0.35">
      <c r="A123" s="63">
        <v>120</v>
      </c>
      <c r="B123" s="63">
        <v>1</v>
      </c>
      <c r="C123" s="64" t="s">
        <v>522</v>
      </c>
      <c r="D123" s="64" t="s">
        <v>239</v>
      </c>
      <c r="E123" s="65" t="s">
        <v>601</v>
      </c>
      <c r="F123" s="66"/>
      <c r="G123" s="66"/>
      <c r="H123" s="66"/>
      <c r="I123" s="66"/>
      <c r="J123" s="66"/>
      <c r="K123" s="66"/>
      <c r="L123" s="66"/>
      <c r="M123" s="67" t="s">
        <v>82</v>
      </c>
      <c r="N123" s="67" t="s">
        <v>413</v>
      </c>
      <c r="O123" s="67" t="s">
        <v>132</v>
      </c>
      <c r="P123" s="67" t="s">
        <v>133</v>
      </c>
      <c r="Q123" s="67" t="s">
        <v>134</v>
      </c>
      <c r="R123" s="66"/>
      <c r="S123" s="68"/>
      <c r="T123" s="66"/>
      <c r="U123" s="68"/>
    </row>
    <row r="124" spans="1:21" s="41" customFormat="1" ht="95" customHeight="1" x14ac:dyDescent="0.35">
      <c r="A124" s="63">
        <v>121</v>
      </c>
      <c r="B124" s="63">
        <v>2</v>
      </c>
      <c r="C124" s="64" t="s">
        <v>522</v>
      </c>
      <c r="D124" s="64" t="s">
        <v>283</v>
      </c>
      <c r="E124" s="65" t="s">
        <v>602</v>
      </c>
      <c r="F124" s="66"/>
      <c r="G124" s="66"/>
      <c r="H124" s="66"/>
      <c r="I124" s="66"/>
      <c r="J124" s="66"/>
      <c r="K124" s="66"/>
      <c r="L124" s="66"/>
      <c r="M124" s="67" t="s">
        <v>82</v>
      </c>
      <c r="N124" s="67" t="s">
        <v>462</v>
      </c>
      <c r="O124" s="67" t="s">
        <v>225</v>
      </c>
      <c r="P124" s="67" t="s">
        <v>226</v>
      </c>
      <c r="Q124" s="67" t="s">
        <v>227</v>
      </c>
      <c r="R124" s="66"/>
      <c r="S124" s="68"/>
      <c r="T124" s="66"/>
      <c r="U124" s="68"/>
    </row>
    <row r="125" spans="1:21" s="41" customFormat="1" ht="52" x14ac:dyDescent="0.35">
      <c r="A125" s="63">
        <v>122</v>
      </c>
      <c r="B125" s="63">
        <v>2</v>
      </c>
      <c r="C125" s="64" t="s">
        <v>522</v>
      </c>
      <c r="D125" s="64" t="s">
        <v>283</v>
      </c>
      <c r="E125" s="65" t="s">
        <v>603</v>
      </c>
      <c r="F125" s="66"/>
      <c r="G125" s="66"/>
      <c r="H125" s="66"/>
      <c r="I125" s="66"/>
      <c r="J125" s="66"/>
      <c r="K125" s="66"/>
      <c r="L125" s="66"/>
      <c r="M125" s="67" t="s">
        <v>82</v>
      </c>
      <c r="N125" s="67" t="s">
        <v>228</v>
      </c>
      <c r="O125" s="67" t="s">
        <v>229</v>
      </c>
      <c r="P125" s="69" t="s">
        <v>463</v>
      </c>
      <c r="Q125" s="67" t="s">
        <v>230</v>
      </c>
      <c r="R125" s="66"/>
      <c r="S125" s="68"/>
      <c r="T125" s="66"/>
      <c r="U125" s="68"/>
    </row>
    <row r="126" spans="1:21" s="41" customFormat="1" ht="52" x14ac:dyDescent="0.35">
      <c r="A126" s="63">
        <v>123</v>
      </c>
      <c r="B126" s="63">
        <v>2</v>
      </c>
      <c r="C126" s="64" t="s">
        <v>522</v>
      </c>
      <c r="D126" s="64" t="s">
        <v>239</v>
      </c>
      <c r="E126" s="65" t="s">
        <v>604</v>
      </c>
      <c r="F126" s="66"/>
      <c r="G126" s="66"/>
      <c r="H126" s="66"/>
      <c r="I126" s="66"/>
      <c r="J126" s="66"/>
      <c r="K126" s="66"/>
      <c r="L126" s="66"/>
      <c r="M126" s="67" t="s">
        <v>82</v>
      </c>
      <c r="N126" s="67" t="s">
        <v>228</v>
      </c>
      <c r="O126" s="67" t="s">
        <v>229</v>
      </c>
      <c r="P126" s="69" t="s">
        <v>463</v>
      </c>
      <c r="Q126" s="67" t="s">
        <v>230</v>
      </c>
      <c r="R126" s="66"/>
      <c r="S126" s="68"/>
      <c r="T126" s="66"/>
      <c r="U126" s="68"/>
    </row>
    <row r="127" spans="1:21" s="41" customFormat="1" ht="39" x14ac:dyDescent="0.35">
      <c r="A127" s="63">
        <v>124</v>
      </c>
      <c r="B127" s="63">
        <v>2</v>
      </c>
      <c r="C127" s="64" t="s">
        <v>522</v>
      </c>
      <c r="D127" s="64" t="s">
        <v>239</v>
      </c>
      <c r="E127" s="65" t="s">
        <v>205</v>
      </c>
      <c r="F127" s="66"/>
      <c r="G127" s="66"/>
      <c r="H127" s="66"/>
      <c r="I127" s="66"/>
      <c r="J127" s="66"/>
      <c r="K127" s="66"/>
      <c r="L127" s="66"/>
      <c r="M127" s="67"/>
      <c r="N127" s="67"/>
      <c r="O127" s="67"/>
      <c r="P127" s="67"/>
      <c r="Q127" s="67"/>
      <c r="R127" s="81"/>
      <c r="S127" s="68"/>
      <c r="T127" s="81"/>
      <c r="U127" s="68"/>
    </row>
    <row r="128" spans="1:21" x14ac:dyDescent="0.35">
      <c r="E128" s="47"/>
      <c r="F128" s="48"/>
      <c r="G128" s="48"/>
      <c r="H128" s="48"/>
      <c r="I128" s="48"/>
      <c r="J128" s="48"/>
      <c r="K128" s="48"/>
      <c r="L128" s="48"/>
      <c r="M128" s="49"/>
      <c r="N128" s="49"/>
      <c r="O128" s="49"/>
      <c r="P128" s="49"/>
      <c r="Q128" s="49"/>
    </row>
    <row r="129" spans="1:21" ht="15.5" x14ac:dyDescent="0.35">
      <c r="A129" s="114" t="s">
        <v>618</v>
      </c>
      <c r="E129" s="47"/>
      <c r="F129" s="48"/>
      <c r="G129" s="48"/>
      <c r="H129" s="48"/>
      <c r="I129" s="48"/>
      <c r="J129" s="48"/>
      <c r="K129" s="48"/>
      <c r="L129" s="48"/>
      <c r="M129" s="49"/>
      <c r="N129" s="49"/>
      <c r="O129" s="49"/>
      <c r="P129" s="49"/>
      <c r="Q129" s="49"/>
    </row>
    <row r="130" spans="1:21" x14ac:dyDescent="0.35">
      <c r="E130" s="47"/>
      <c r="F130" s="48"/>
      <c r="G130" s="48"/>
      <c r="H130" s="48"/>
      <c r="I130" s="48"/>
      <c r="J130" s="48"/>
      <c r="K130" s="48"/>
      <c r="L130" s="48"/>
      <c r="M130" s="49"/>
      <c r="N130" s="49"/>
      <c r="O130" s="49"/>
      <c r="P130" s="49"/>
      <c r="Q130" s="49"/>
    </row>
    <row r="131" spans="1:21" s="95" customFormat="1" ht="52" x14ac:dyDescent="0.35">
      <c r="A131" s="91">
        <v>125</v>
      </c>
      <c r="B131" s="91">
        <v>1</v>
      </c>
      <c r="C131" s="92" t="s">
        <v>215</v>
      </c>
      <c r="D131" s="92" t="s">
        <v>238</v>
      </c>
      <c r="E131" s="93" t="s">
        <v>566</v>
      </c>
      <c r="F131" s="94"/>
      <c r="G131" s="94"/>
      <c r="H131" s="94"/>
      <c r="I131" s="94"/>
      <c r="J131" s="94"/>
      <c r="K131" s="94"/>
      <c r="L131" s="94"/>
      <c r="M131" s="92" t="s">
        <v>409</v>
      </c>
      <c r="N131" s="92" t="s">
        <v>411</v>
      </c>
      <c r="O131" s="92" t="s">
        <v>254</v>
      </c>
      <c r="P131" s="92" t="s">
        <v>290</v>
      </c>
      <c r="Q131" s="92" t="s">
        <v>291</v>
      </c>
      <c r="R131" s="94"/>
      <c r="S131" s="93"/>
      <c r="T131" s="94"/>
      <c r="U131" s="93"/>
    </row>
    <row r="132" spans="1:21" s="97" customFormat="1" ht="39" x14ac:dyDescent="0.35">
      <c r="A132" s="91">
        <v>126</v>
      </c>
      <c r="B132" s="91">
        <v>1</v>
      </c>
      <c r="C132" s="92" t="s">
        <v>216</v>
      </c>
      <c r="D132" s="92" t="s">
        <v>15</v>
      </c>
      <c r="E132" s="93" t="s">
        <v>612</v>
      </c>
      <c r="F132" s="94"/>
      <c r="G132" s="94"/>
      <c r="H132" s="94"/>
      <c r="I132" s="94"/>
      <c r="J132" s="94"/>
      <c r="K132" s="94"/>
      <c r="L132" s="94"/>
      <c r="M132" s="92" t="s">
        <v>82</v>
      </c>
      <c r="N132" s="96" t="s">
        <v>144</v>
      </c>
      <c r="O132" s="92" t="s">
        <v>113</v>
      </c>
      <c r="P132" s="92" t="s">
        <v>128</v>
      </c>
      <c r="Q132" s="92" t="s">
        <v>114</v>
      </c>
      <c r="R132" s="94"/>
      <c r="S132" s="92"/>
      <c r="T132" s="94"/>
      <c r="U132" s="92"/>
    </row>
    <row r="133" spans="1:21" s="97" customFormat="1" ht="39" x14ac:dyDescent="0.35">
      <c r="A133" s="91">
        <v>127</v>
      </c>
      <c r="B133" s="98">
        <v>3</v>
      </c>
      <c r="C133" s="92" t="s">
        <v>216</v>
      </c>
      <c r="D133" s="92" t="s">
        <v>15</v>
      </c>
      <c r="E133" s="93" t="s">
        <v>209</v>
      </c>
      <c r="F133" s="94"/>
      <c r="G133" s="94"/>
      <c r="H133" s="94"/>
      <c r="I133" s="94"/>
      <c r="J133" s="94"/>
      <c r="K133" s="94"/>
      <c r="L133" s="94"/>
      <c r="M133" s="99"/>
      <c r="N133" s="99"/>
      <c r="O133" s="92"/>
      <c r="P133" s="92"/>
      <c r="Q133" s="92"/>
      <c r="R133" s="81"/>
      <c r="S133" s="92"/>
      <c r="T133" s="81"/>
      <c r="U133" s="92"/>
    </row>
    <row r="134" spans="1:21" s="97" customFormat="1" ht="39" x14ac:dyDescent="0.35">
      <c r="A134" s="91">
        <v>128</v>
      </c>
      <c r="B134" s="98">
        <v>3</v>
      </c>
      <c r="C134" s="92" t="s">
        <v>216</v>
      </c>
      <c r="D134" s="92" t="s">
        <v>15</v>
      </c>
      <c r="E134" s="93" t="s">
        <v>115</v>
      </c>
      <c r="F134" s="94"/>
      <c r="G134" s="94"/>
      <c r="H134" s="94"/>
      <c r="I134" s="94"/>
      <c r="J134" s="94"/>
      <c r="K134" s="94"/>
      <c r="L134" s="94"/>
      <c r="M134" s="92"/>
      <c r="N134" s="92"/>
      <c r="O134" s="92"/>
      <c r="P134" s="92"/>
      <c r="Q134" s="92"/>
      <c r="R134" s="81"/>
      <c r="S134" s="92"/>
      <c r="T134" s="81"/>
      <c r="U134" s="92"/>
    </row>
    <row r="135" spans="1:21" s="97" customFormat="1" ht="39" x14ac:dyDescent="0.35">
      <c r="A135" s="91">
        <v>129</v>
      </c>
      <c r="B135" s="98">
        <v>3</v>
      </c>
      <c r="C135" s="92" t="s">
        <v>216</v>
      </c>
      <c r="D135" s="92" t="s">
        <v>15</v>
      </c>
      <c r="E135" s="93" t="s">
        <v>292</v>
      </c>
      <c r="F135" s="94"/>
      <c r="G135" s="94"/>
      <c r="H135" s="94"/>
      <c r="I135" s="94"/>
      <c r="J135" s="94"/>
      <c r="K135" s="94"/>
      <c r="L135" s="94"/>
      <c r="M135" s="92"/>
      <c r="N135" s="92"/>
      <c r="O135" s="92"/>
      <c r="P135" s="92"/>
      <c r="Q135" s="92"/>
      <c r="R135" s="81"/>
      <c r="S135" s="92"/>
      <c r="T135" s="81"/>
      <c r="U135" s="92"/>
    </row>
    <row r="136" spans="1:21" s="97" customFormat="1" ht="39" x14ac:dyDescent="0.35">
      <c r="A136" s="91">
        <v>130</v>
      </c>
      <c r="B136" s="98">
        <v>3</v>
      </c>
      <c r="C136" s="92" t="s">
        <v>216</v>
      </c>
      <c r="D136" s="92" t="s">
        <v>15</v>
      </c>
      <c r="E136" s="93" t="s">
        <v>530</v>
      </c>
      <c r="F136" s="94"/>
      <c r="G136" s="94"/>
      <c r="H136" s="94"/>
      <c r="I136" s="94"/>
      <c r="J136" s="94"/>
      <c r="K136" s="94"/>
      <c r="L136" s="94"/>
      <c r="M136" s="92" t="s">
        <v>293</v>
      </c>
      <c r="N136" s="92" t="s">
        <v>116</v>
      </c>
      <c r="O136" s="92" t="s">
        <v>254</v>
      </c>
      <c r="P136" s="92" t="s">
        <v>345</v>
      </c>
      <c r="Q136" s="92" t="s">
        <v>117</v>
      </c>
      <c r="R136" s="94"/>
      <c r="S136" s="92"/>
      <c r="T136" s="94"/>
      <c r="U136" s="92"/>
    </row>
    <row r="137" spans="1:21" s="97" customFormat="1" ht="39" x14ac:dyDescent="0.35">
      <c r="A137" s="91">
        <v>131</v>
      </c>
      <c r="B137" s="98">
        <v>3</v>
      </c>
      <c r="C137" s="92" t="s">
        <v>216</v>
      </c>
      <c r="D137" s="92" t="s">
        <v>15</v>
      </c>
      <c r="E137" s="93" t="s">
        <v>529</v>
      </c>
      <c r="F137" s="94"/>
      <c r="G137" s="94"/>
      <c r="H137" s="94"/>
      <c r="I137" s="94"/>
      <c r="J137" s="94"/>
      <c r="K137" s="94"/>
      <c r="L137" s="94"/>
      <c r="M137" s="92" t="s">
        <v>293</v>
      </c>
      <c r="N137" s="92" t="s">
        <v>116</v>
      </c>
      <c r="O137" s="92" t="s">
        <v>254</v>
      </c>
      <c r="P137" s="92" t="s">
        <v>345</v>
      </c>
      <c r="Q137" s="92" t="s">
        <v>117</v>
      </c>
      <c r="R137" s="94"/>
      <c r="S137" s="92"/>
      <c r="T137" s="94"/>
      <c r="U137" s="92"/>
    </row>
    <row r="138" spans="1:21" s="97" customFormat="1" ht="52" x14ac:dyDescent="0.35">
      <c r="A138" s="91">
        <v>132</v>
      </c>
      <c r="B138" s="91">
        <v>1</v>
      </c>
      <c r="C138" s="92" t="s">
        <v>216</v>
      </c>
      <c r="D138" s="92" t="s">
        <v>15</v>
      </c>
      <c r="E138" s="93" t="s">
        <v>242</v>
      </c>
      <c r="F138" s="94"/>
      <c r="G138" s="94"/>
      <c r="H138" s="94"/>
      <c r="I138" s="94"/>
      <c r="J138" s="94"/>
      <c r="K138" s="94"/>
      <c r="L138" s="94"/>
      <c r="M138" s="92" t="s">
        <v>293</v>
      </c>
      <c r="N138" s="92" t="s">
        <v>116</v>
      </c>
      <c r="O138" s="92" t="s">
        <v>345</v>
      </c>
      <c r="P138" s="92" t="s">
        <v>117</v>
      </c>
      <c r="Q138" s="92" t="s">
        <v>473</v>
      </c>
      <c r="R138" s="94"/>
      <c r="S138" s="92"/>
      <c r="T138" s="94"/>
      <c r="U138" s="92"/>
    </row>
    <row r="139" spans="1:21" s="97" customFormat="1" ht="52" x14ac:dyDescent="0.35">
      <c r="A139" s="91">
        <v>133</v>
      </c>
      <c r="B139" s="91">
        <v>2</v>
      </c>
      <c r="C139" s="92" t="s">
        <v>216</v>
      </c>
      <c r="D139" s="92" t="s">
        <v>15</v>
      </c>
      <c r="E139" s="93" t="s">
        <v>60</v>
      </c>
      <c r="F139" s="94"/>
      <c r="G139" s="94"/>
      <c r="H139" s="94"/>
      <c r="I139" s="94"/>
      <c r="J139" s="94"/>
      <c r="K139" s="94"/>
      <c r="L139" s="94"/>
      <c r="M139" s="92" t="s">
        <v>82</v>
      </c>
      <c r="N139" s="92" t="s">
        <v>413</v>
      </c>
      <c r="O139" s="92" t="s">
        <v>294</v>
      </c>
      <c r="P139" s="92" t="s">
        <v>295</v>
      </c>
      <c r="Q139" s="92" t="s">
        <v>475</v>
      </c>
      <c r="R139" s="94"/>
      <c r="S139" s="93"/>
      <c r="T139" s="94"/>
      <c r="U139" s="93"/>
    </row>
    <row r="140" spans="1:21" s="97" customFormat="1" ht="39" x14ac:dyDescent="0.35">
      <c r="A140" s="91">
        <v>134</v>
      </c>
      <c r="B140" s="91">
        <v>2</v>
      </c>
      <c r="C140" s="92" t="s">
        <v>216</v>
      </c>
      <c r="D140" s="92" t="s">
        <v>15</v>
      </c>
      <c r="E140" s="93" t="s">
        <v>61</v>
      </c>
      <c r="F140" s="94"/>
      <c r="G140" s="94"/>
      <c r="H140" s="94"/>
      <c r="I140" s="94"/>
      <c r="J140" s="94"/>
      <c r="K140" s="94"/>
      <c r="L140" s="94"/>
      <c r="M140" s="99"/>
      <c r="N140" s="99"/>
      <c r="O140" s="92"/>
      <c r="P140" s="92"/>
      <c r="Q140" s="92"/>
      <c r="R140" s="81"/>
      <c r="S140" s="93"/>
      <c r="T140" s="81"/>
      <c r="U140" s="93"/>
    </row>
    <row r="141" spans="1:21" s="95" customFormat="1" ht="39" x14ac:dyDescent="0.35">
      <c r="A141" s="91">
        <v>135</v>
      </c>
      <c r="B141" s="91">
        <v>1</v>
      </c>
      <c r="C141" s="92" t="s">
        <v>216</v>
      </c>
      <c r="D141" s="92" t="s">
        <v>15</v>
      </c>
      <c r="E141" s="93" t="s">
        <v>118</v>
      </c>
      <c r="F141" s="94"/>
      <c r="G141" s="94"/>
      <c r="H141" s="94"/>
      <c r="I141" s="94"/>
      <c r="J141" s="94"/>
      <c r="K141" s="94"/>
      <c r="L141" s="94"/>
      <c r="M141" s="92" t="s">
        <v>82</v>
      </c>
      <c r="N141" s="92" t="s">
        <v>296</v>
      </c>
      <c r="O141" s="92" t="s">
        <v>267</v>
      </c>
      <c r="P141" s="92" t="s">
        <v>119</v>
      </c>
      <c r="Q141" s="92" t="s">
        <v>120</v>
      </c>
      <c r="R141" s="94"/>
      <c r="S141" s="92"/>
      <c r="T141" s="94"/>
      <c r="U141" s="92"/>
    </row>
    <row r="142" spans="1:21" s="95" customFormat="1" ht="39" x14ac:dyDescent="0.35">
      <c r="A142" s="91">
        <v>136</v>
      </c>
      <c r="B142" s="91">
        <v>1</v>
      </c>
      <c r="C142" s="92" t="s">
        <v>216</v>
      </c>
      <c r="D142" s="92" t="s">
        <v>15</v>
      </c>
      <c r="E142" s="93" t="s">
        <v>342</v>
      </c>
      <c r="F142" s="94"/>
      <c r="G142" s="94"/>
      <c r="H142" s="94"/>
      <c r="I142" s="94"/>
      <c r="J142" s="94"/>
      <c r="K142" s="94"/>
      <c r="L142" s="94"/>
      <c r="M142" s="92" t="s">
        <v>82</v>
      </c>
      <c r="N142" s="92" t="s">
        <v>296</v>
      </c>
      <c r="O142" s="92" t="s">
        <v>267</v>
      </c>
      <c r="P142" s="92" t="s">
        <v>156</v>
      </c>
      <c r="Q142" s="92" t="s">
        <v>120</v>
      </c>
      <c r="R142" s="94"/>
      <c r="S142" s="92"/>
      <c r="T142" s="94"/>
      <c r="U142" s="92"/>
    </row>
    <row r="143" spans="1:21" s="97" customFormat="1" ht="39" x14ac:dyDescent="0.35">
      <c r="A143" s="91">
        <v>137</v>
      </c>
      <c r="B143" s="98">
        <v>3</v>
      </c>
      <c r="C143" s="92" t="s">
        <v>216</v>
      </c>
      <c r="D143" s="92" t="s">
        <v>15</v>
      </c>
      <c r="E143" s="93" t="s">
        <v>64</v>
      </c>
      <c r="F143" s="94"/>
      <c r="G143" s="94"/>
      <c r="H143" s="94"/>
      <c r="I143" s="94"/>
      <c r="J143" s="94"/>
      <c r="K143" s="94"/>
      <c r="L143" s="94"/>
      <c r="M143" s="92" t="s">
        <v>82</v>
      </c>
      <c r="N143" s="92" t="s">
        <v>296</v>
      </c>
      <c r="O143" s="92" t="s">
        <v>267</v>
      </c>
      <c r="P143" s="92" t="s">
        <v>156</v>
      </c>
      <c r="Q143" s="92" t="s">
        <v>158</v>
      </c>
      <c r="R143" s="94"/>
      <c r="S143" s="92"/>
      <c r="T143" s="94"/>
      <c r="U143" s="92"/>
    </row>
    <row r="144" spans="1:21" s="97" customFormat="1" ht="39" x14ac:dyDescent="0.35">
      <c r="A144" s="91">
        <v>138</v>
      </c>
      <c r="B144" s="98">
        <v>3</v>
      </c>
      <c r="C144" s="92" t="s">
        <v>216</v>
      </c>
      <c r="D144" s="92" t="s">
        <v>15</v>
      </c>
      <c r="E144" s="93" t="s">
        <v>65</v>
      </c>
      <c r="F144" s="94"/>
      <c r="G144" s="94"/>
      <c r="H144" s="94"/>
      <c r="I144" s="94"/>
      <c r="J144" s="94"/>
      <c r="K144" s="94"/>
      <c r="L144" s="94"/>
      <c r="M144" s="92" t="s">
        <v>82</v>
      </c>
      <c r="N144" s="92" t="s">
        <v>296</v>
      </c>
      <c r="O144" s="92" t="s">
        <v>267</v>
      </c>
      <c r="P144" s="92" t="s">
        <v>156</v>
      </c>
      <c r="Q144" s="92" t="s">
        <v>158</v>
      </c>
      <c r="R144" s="94"/>
      <c r="S144" s="92"/>
      <c r="T144" s="94"/>
      <c r="U144" s="92"/>
    </row>
    <row r="145" spans="1:21" s="97" customFormat="1" ht="104" x14ac:dyDescent="0.35">
      <c r="A145" s="91">
        <v>139</v>
      </c>
      <c r="B145" s="98">
        <v>3</v>
      </c>
      <c r="C145" s="92" t="s">
        <v>216</v>
      </c>
      <c r="D145" s="92" t="s">
        <v>15</v>
      </c>
      <c r="E145" s="93" t="s">
        <v>526</v>
      </c>
      <c r="F145" s="94"/>
      <c r="G145" s="94"/>
      <c r="H145" s="94"/>
      <c r="I145" s="94"/>
      <c r="J145" s="94"/>
      <c r="K145" s="94"/>
      <c r="L145" s="94"/>
      <c r="M145" s="92" t="s">
        <v>82</v>
      </c>
      <c r="N145" s="92" t="s">
        <v>296</v>
      </c>
      <c r="O145" s="92" t="s">
        <v>267</v>
      </c>
      <c r="P145" s="92" t="s">
        <v>156</v>
      </c>
      <c r="Q145" s="92" t="s">
        <v>158</v>
      </c>
      <c r="R145" s="94"/>
      <c r="S145" s="92"/>
      <c r="T145" s="94"/>
      <c r="U145" s="92"/>
    </row>
    <row r="146" spans="1:21" s="97" customFormat="1" ht="39" x14ac:dyDescent="0.35">
      <c r="A146" s="91">
        <v>140</v>
      </c>
      <c r="B146" s="91">
        <v>2</v>
      </c>
      <c r="C146" s="92" t="s">
        <v>216</v>
      </c>
      <c r="D146" s="92" t="s">
        <v>15</v>
      </c>
      <c r="E146" s="93" t="s">
        <v>51</v>
      </c>
      <c r="F146" s="94"/>
      <c r="G146" s="94"/>
      <c r="H146" s="94"/>
      <c r="I146" s="94"/>
      <c r="J146" s="94"/>
      <c r="K146" s="94"/>
      <c r="L146" s="94"/>
      <c r="M146" s="92"/>
      <c r="N146" s="92"/>
      <c r="O146" s="92"/>
      <c r="P146" s="92"/>
      <c r="Q146" s="92"/>
      <c r="R146" s="81"/>
      <c r="S146" s="92"/>
      <c r="T146" s="81"/>
      <c r="U146" s="92"/>
    </row>
    <row r="147" spans="1:21" s="97" customFormat="1" ht="39" x14ac:dyDescent="0.35">
      <c r="A147" s="91">
        <v>141</v>
      </c>
      <c r="B147" s="91">
        <v>2</v>
      </c>
      <c r="C147" s="92" t="s">
        <v>217</v>
      </c>
      <c r="D147" s="92" t="s">
        <v>275</v>
      </c>
      <c r="E147" s="92" t="s">
        <v>570</v>
      </c>
      <c r="F147" s="94"/>
      <c r="G147" s="94"/>
      <c r="H147" s="94"/>
      <c r="I147" s="94"/>
      <c r="J147" s="94"/>
      <c r="K147" s="94"/>
      <c r="L147" s="94"/>
      <c r="M147" s="92" t="s">
        <v>82</v>
      </c>
      <c r="N147" s="92" t="s">
        <v>413</v>
      </c>
      <c r="O147" s="92" t="s">
        <v>254</v>
      </c>
      <c r="P147" s="92" t="s">
        <v>311</v>
      </c>
      <c r="Q147" s="92" t="s">
        <v>312</v>
      </c>
      <c r="R147" s="94"/>
      <c r="S147" s="92"/>
      <c r="T147" s="94"/>
      <c r="U147" s="92"/>
    </row>
    <row r="148" spans="1:21" s="97" customFormat="1" x14ac:dyDescent="0.35">
      <c r="A148" s="91">
        <v>142</v>
      </c>
      <c r="B148" s="91">
        <v>2</v>
      </c>
      <c r="C148" s="92" t="s">
        <v>217</v>
      </c>
      <c r="D148" s="92" t="s">
        <v>275</v>
      </c>
      <c r="E148" s="92" t="s">
        <v>47</v>
      </c>
      <c r="F148" s="94"/>
      <c r="G148" s="94"/>
      <c r="H148" s="94"/>
      <c r="I148" s="94"/>
      <c r="J148" s="94"/>
      <c r="K148" s="94"/>
      <c r="L148" s="94"/>
      <c r="M148" s="92"/>
      <c r="N148" s="92"/>
      <c r="O148" s="92"/>
      <c r="P148" s="92"/>
      <c r="Q148" s="92"/>
      <c r="R148" s="81"/>
      <c r="S148" s="92"/>
      <c r="T148" s="81"/>
      <c r="U148" s="92"/>
    </row>
    <row r="149" spans="1:21" s="97" customFormat="1" ht="39" x14ac:dyDescent="0.35">
      <c r="A149" s="91">
        <v>143</v>
      </c>
      <c r="B149" s="91">
        <v>1</v>
      </c>
      <c r="C149" s="92" t="s">
        <v>521</v>
      </c>
      <c r="D149" s="92" t="s">
        <v>26</v>
      </c>
      <c r="E149" s="92" t="s">
        <v>613</v>
      </c>
      <c r="F149" s="94"/>
      <c r="G149" s="94"/>
      <c r="H149" s="94"/>
      <c r="I149" s="94"/>
      <c r="J149" s="94"/>
      <c r="K149" s="94"/>
      <c r="L149" s="94"/>
      <c r="M149" s="92"/>
      <c r="N149" s="92"/>
      <c r="O149" s="92"/>
      <c r="P149" s="92"/>
      <c r="Q149" s="92"/>
      <c r="R149" s="81"/>
      <c r="S149" s="92"/>
      <c r="T149" s="81"/>
      <c r="U149" s="92"/>
    </row>
    <row r="150" spans="1:21" s="100" customFormat="1" ht="39" x14ac:dyDescent="0.35">
      <c r="A150" s="91">
        <v>144</v>
      </c>
      <c r="B150" s="91">
        <v>1</v>
      </c>
      <c r="C150" s="92" t="s">
        <v>521</v>
      </c>
      <c r="D150" s="92" t="s">
        <v>26</v>
      </c>
      <c r="E150" s="93" t="s">
        <v>49</v>
      </c>
      <c r="F150" s="94"/>
      <c r="G150" s="94"/>
      <c r="H150" s="94"/>
      <c r="I150" s="94"/>
      <c r="J150" s="94"/>
      <c r="K150" s="94"/>
      <c r="L150" s="94"/>
      <c r="M150" s="92" t="s">
        <v>82</v>
      </c>
      <c r="N150" s="92" t="s">
        <v>424</v>
      </c>
      <c r="O150" s="92" t="s">
        <v>425</v>
      </c>
      <c r="P150" s="92" t="s">
        <v>426</v>
      </c>
      <c r="Q150" s="92" t="s">
        <v>427</v>
      </c>
      <c r="R150" s="94"/>
      <c r="S150" s="93"/>
      <c r="T150" s="94"/>
      <c r="U150" s="93"/>
    </row>
    <row r="151" spans="1:21" s="100" customFormat="1" ht="26" x14ac:dyDescent="0.35">
      <c r="A151" s="91">
        <v>145</v>
      </c>
      <c r="B151" s="91">
        <v>1</v>
      </c>
      <c r="C151" s="92" t="s">
        <v>521</v>
      </c>
      <c r="D151" s="92" t="s">
        <v>26</v>
      </c>
      <c r="E151" s="93" t="s">
        <v>206</v>
      </c>
      <c r="F151" s="94"/>
      <c r="G151" s="94"/>
      <c r="H151" s="94"/>
      <c r="I151" s="94"/>
      <c r="J151" s="94"/>
      <c r="K151" s="94"/>
      <c r="L151" s="94"/>
      <c r="M151" s="92"/>
      <c r="N151" s="92"/>
      <c r="O151" s="92"/>
      <c r="P151" s="92"/>
      <c r="Q151" s="92"/>
      <c r="R151" s="81"/>
      <c r="S151" s="93"/>
      <c r="T151" s="81"/>
      <c r="U151" s="93"/>
    </row>
    <row r="152" spans="1:21" s="100" customFormat="1" ht="26" x14ac:dyDescent="0.35">
      <c r="A152" s="91">
        <v>146</v>
      </c>
      <c r="B152" s="91">
        <v>2</v>
      </c>
      <c r="C152" s="92" t="s">
        <v>521</v>
      </c>
      <c r="D152" s="92" t="s">
        <v>26</v>
      </c>
      <c r="E152" s="93" t="s">
        <v>210</v>
      </c>
      <c r="F152" s="94"/>
      <c r="G152" s="94"/>
      <c r="H152" s="94"/>
      <c r="I152" s="94"/>
      <c r="J152" s="94"/>
      <c r="K152" s="94"/>
      <c r="L152" s="94"/>
      <c r="M152" s="92"/>
      <c r="N152" s="92"/>
      <c r="O152" s="92"/>
      <c r="P152" s="92"/>
      <c r="Q152" s="92"/>
      <c r="R152" s="81"/>
      <c r="S152" s="93"/>
      <c r="T152" s="81"/>
      <c r="U152" s="93"/>
    </row>
    <row r="153" spans="1:21" s="100" customFormat="1" ht="26" x14ac:dyDescent="0.35">
      <c r="A153" s="91">
        <v>147</v>
      </c>
      <c r="B153" s="91">
        <v>2</v>
      </c>
      <c r="C153" s="92" t="s">
        <v>521</v>
      </c>
      <c r="D153" s="92" t="s">
        <v>26</v>
      </c>
      <c r="E153" s="93" t="s">
        <v>58</v>
      </c>
      <c r="F153" s="94"/>
      <c r="G153" s="94"/>
      <c r="H153" s="94"/>
      <c r="I153" s="94"/>
      <c r="J153" s="94"/>
      <c r="K153" s="94"/>
      <c r="L153" s="94"/>
      <c r="M153" s="92"/>
      <c r="N153" s="92"/>
      <c r="O153" s="92"/>
      <c r="P153" s="92"/>
      <c r="Q153" s="92"/>
      <c r="R153" s="81"/>
      <c r="S153" s="93"/>
      <c r="T153" s="81"/>
      <c r="U153" s="93"/>
    </row>
    <row r="154" spans="1:21" s="100" customFormat="1" ht="39" x14ac:dyDescent="0.35">
      <c r="A154" s="91">
        <v>148</v>
      </c>
      <c r="B154" s="91">
        <v>1</v>
      </c>
      <c r="C154" s="92" t="s">
        <v>521</v>
      </c>
      <c r="D154" s="92" t="s">
        <v>26</v>
      </c>
      <c r="E154" s="93" t="s">
        <v>10</v>
      </c>
      <c r="F154" s="94"/>
      <c r="G154" s="94"/>
      <c r="H154" s="94"/>
      <c r="I154" s="94"/>
      <c r="J154" s="94"/>
      <c r="K154" s="94"/>
      <c r="L154" s="94"/>
      <c r="M154" s="92" t="s">
        <v>82</v>
      </c>
      <c r="N154" s="92" t="s">
        <v>413</v>
      </c>
      <c r="O154" s="92" t="s">
        <v>254</v>
      </c>
      <c r="P154" s="92" t="s">
        <v>428</v>
      </c>
      <c r="Q154" s="92" t="s">
        <v>429</v>
      </c>
      <c r="R154" s="94"/>
      <c r="S154" s="93"/>
      <c r="T154" s="94"/>
      <c r="U154" s="93"/>
    </row>
    <row r="155" spans="1:21" s="100" customFormat="1" ht="39" x14ac:dyDescent="0.35">
      <c r="A155" s="91">
        <v>149</v>
      </c>
      <c r="B155" s="98">
        <v>3</v>
      </c>
      <c r="C155" s="92" t="s">
        <v>521</v>
      </c>
      <c r="D155" s="92" t="s">
        <v>26</v>
      </c>
      <c r="E155" s="93" t="s">
        <v>269</v>
      </c>
      <c r="F155" s="94"/>
      <c r="G155" s="94"/>
      <c r="H155" s="94"/>
      <c r="I155" s="94"/>
      <c r="J155" s="94"/>
      <c r="K155" s="94"/>
      <c r="L155" s="94"/>
      <c r="M155" s="92" t="s">
        <v>82</v>
      </c>
      <c r="N155" s="92" t="s">
        <v>413</v>
      </c>
      <c r="O155" s="92" t="s">
        <v>254</v>
      </c>
      <c r="P155" s="92" t="s">
        <v>313</v>
      </c>
      <c r="Q155" s="92" t="s">
        <v>314</v>
      </c>
      <c r="R155" s="94"/>
      <c r="S155" s="93"/>
      <c r="T155" s="94"/>
      <c r="U155" s="93"/>
    </row>
    <row r="156" spans="1:21" s="100" customFormat="1" ht="26" x14ac:dyDescent="0.35">
      <c r="A156" s="91">
        <v>150</v>
      </c>
      <c r="B156" s="98">
        <v>3</v>
      </c>
      <c r="C156" s="92" t="s">
        <v>521</v>
      </c>
      <c r="D156" s="92" t="s">
        <v>26</v>
      </c>
      <c r="E156" s="93" t="s">
        <v>11</v>
      </c>
      <c r="F156" s="94"/>
      <c r="G156" s="94"/>
      <c r="H156" s="94"/>
      <c r="I156" s="94"/>
      <c r="J156" s="94"/>
      <c r="K156" s="94"/>
      <c r="L156" s="94"/>
      <c r="M156" s="92"/>
      <c r="N156" s="92"/>
      <c r="O156" s="92"/>
      <c r="P156" s="92"/>
      <c r="Q156" s="92"/>
      <c r="R156" s="81"/>
      <c r="S156" s="93"/>
      <c r="T156" s="81"/>
      <c r="U156" s="93"/>
    </row>
    <row r="157" spans="1:21" s="100" customFormat="1" ht="26" x14ac:dyDescent="0.35">
      <c r="A157" s="91">
        <v>151</v>
      </c>
      <c r="B157" s="101">
        <v>1</v>
      </c>
      <c r="C157" s="92" t="s">
        <v>521</v>
      </c>
      <c r="D157" s="92" t="s">
        <v>26</v>
      </c>
      <c r="E157" s="93" t="s">
        <v>572</v>
      </c>
      <c r="F157" s="94"/>
      <c r="G157" s="94"/>
      <c r="H157" s="94"/>
      <c r="I157" s="94"/>
      <c r="J157" s="94"/>
      <c r="K157" s="94"/>
      <c r="L157" s="94"/>
      <c r="M157" s="102" t="s">
        <v>92</v>
      </c>
      <c r="N157" s="92" t="s">
        <v>421</v>
      </c>
      <c r="O157" s="92" t="s">
        <v>422</v>
      </c>
      <c r="P157" s="92" t="s">
        <v>423</v>
      </c>
      <c r="Q157" s="92" t="s">
        <v>93</v>
      </c>
      <c r="R157" s="94"/>
      <c r="S157" s="93"/>
      <c r="T157" s="94"/>
      <c r="U157" s="93"/>
    </row>
    <row r="158" spans="1:21" s="100" customFormat="1" ht="39" x14ac:dyDescent="0.35">
      <c r="A158" s="91">
        <v>152</v>
      </c>
      <c r="B158" s="98">
        <v>3</v>
      </c>
      <c r="C158" s="92" t="s">
        <v>521</v>
      </c>
      <c r="D158" s="92" t="s">
        <v>26</v>
      </c>
      <c r="E158" s="93" t="s">
        <v>50</v>
      </c>
      <c r="F158" s="94"/>
      <c r="G158" s="94"/>
      <c r="H158" s="94"/>
      <c r="I158" s="94"/>
      <c r="J158" s="94"/>
      <c r="K158" s="94"/>
      <c r="L158" s="94"/>
      <c r="M158" s="92" t="s">
        <v>315</v>
      </c>
      <c r="N158" s="92" t="s">
        <v>411</v>
      </c>
      <c r="O158" s="92" t="s">
        <v>430</v>
      </c>
      <c r="P158" s="92" t="s">
        <v>157</v>
      </c>
      <c r="Q158" s="92" t="s">
        <v>482</v>
      </c>
      <c r="R158" s="94"/>
      <c r="S158" s="93"/>
      <c r="T158" s="94"/>
      <c r="U158" s="93"/>
    </row>
    <row r="159" spans="1:21" s="100" customFormat="1" ht="26" x14ac:dyDescent="0.35">
      <c r="A159" s="91">
        <v>153</v>
      </c>
      <c r="B159" s="98">
        <v>3</v>
      </c>
      <c r="C159" s="92" t="s">
        <v>521</v>
      </c>
      <c r="D159" s="92" t="s">
        <v>26</v>
      </c>
      <c r="E159" s="93" t="s">
        <v>21</v>
      </c>
      <c r="F159" s="94"/>
      <c r="G159" s="94"/>
      <c r="H159" s="94"/>
      <c r="I159" s="94"/>
      <c r="J159" s="94"/>
      <c r="K159" s="94"/>
      <c r="L159" s="94"/>
      <c r="M159" s="92"/>
      <c r="N159" s="92"/>
      <c r="O159" s="92"/>
      <c r="P159" s="92"/>
      <c r="Q159" s="92"/>
      <c r="R159" s="81"/>
      <c r="S159" s="93"/>
      <c r="T159" s="81"/>
      <c r="U159" s="93"/>
    </row>
    <row r="160" spans="1:21" s="100" customFormat="1" ht="39" x14ac:dyDescent="0.35">
      <c r="A160" s="91">
        <v>154</v>
      </c>
      <c r="B160" s="91">
        <v>1</v>
      </c>
      <c r="C160" s="92" t="s">
        <v>521</v>
      </c>
      <c r="D160" s="92" t="s">
        <v>26</v>
      </c>
      <c r="E160" s="93" t="s">
        <v>523</v>
      </c>
      <c r="F160" s="94"/>
      <c r="G160" s="94"/>
      <c r="H160" s="94"/>
      <c r="I160" s="94"/>
      <c r="J160" s="94"/>
      <c r="K160" s="94"/>
      <c r="L160" s="94"/>
      <c r="M160" s="92" t="s">
        <v>261</v>
      </c>
      <c r="N160" s="92" t="s">
        <v>431</v>
      </c>
      <c r="O160" s="92" t="s">
        <v>316</v>
      </c>
      <c r="P160" s="92" t="s">
        <v>432</v>
      </c>
      <c r="Q160" s="92" t="s">
        <v>433</v>
      </c>
      <c r="R160" s="94"/>
      <c r="S160" s="93"/>
      <c r="T160" s="94"/>
      <c r="U160" s="93"/>
    </row>
    <row r="161" spans="1:21" s="100" customFormat="1" ht="26" x14ac:dyDescent="0.35">
      <c r="A161" s="91">
        <v>155</v>
      </c>
      <c r="B161" s="101">
        <v>2</v>
      </c>
      <c r="C161" s="92" t="s">
        <v>521</v>
      </c>
      <c r="D161" s="92" t="s">
        <v>26</v>
      </c>
      <c r="E161" s="93" t="s">
        <v>63</v>
      </c>
      <c r="F161" s="94"/>
      <c r="G161" s="94"/>
      <c r="H161" s="94"/>
      <c r="I161" s="94"/>
      <c r="J161" s="94"/>
      <c r="K161" s="94"/>
      <c r="L161" s="94"/>
      <c r="M161" s="92"/>
      <c r="N161" s="92"/>
      <c r="O161" s="92"/>
      <c r="P161" s="92"/>
      <c r="Q161" s="93"/>
      <c r="R161" s="81"/>
      <c r="S161" s="93"/>
      <c r="T161" s="81"/>
      <c r="U161" s="93"/>
    </row>
    <row r="162" spans="1:21" s="100" customFormat="1" ht="26" x14ac:dyDescent="0.35">
      <c r="A162" s="91">
        <v>156</v>
      </c>
      <c r="B162" s="101">
        <v>2</v>
      </c>
      <c r="C162" s="92" t="s">
        <v>521</v>
      </c>
      <c r="D162" s="92" t="s">
        <v>26</v>
      </c>
      <c r="E162" s="93" t="s">
        <v>346</v>
      </c>
      <c r="F162" s="94"/>
      <c r="G162" s="94"/>
      <c r="H162" s="94"/>
      <c r="I162" s="94"/>
      <c r="J162" s="94"/>
      <c r="K162" s="94"/>
      <c r="L162" s="94"/>
      <c r="M162" s="92" t="s">
        <v>82</v>
      </c>
      <c r="N162" s="92" t="s">
        <v>137</v>
      </c>
      <c r="O162" s="92" t="s">
        <v>262</v>
      </c>
      <c r="P162" s="93" t="s">
        <v>434</v>
      </c>
      <c r="Q162" s="92" t="s">
        <v>435</v>
      </c>
      <c r="R162" s="94"/>
      <c r="S162" s="93"/>
      <c r="T162" s="94"/>
      <c r="U162" s="93"/>
    </row>
    <row r="163" spans="1:21" s="100" customFormat="1" ht="26" x14ac:dyDescent="0.35">
      <c r="A163" s="91">
        <v>157</v>
      </c>
      <c r="B163" s="101">
        <v>2</v>
      </c>
      <c r="C163" s="92" t="s">
        <v>521</v>
      </c>
      <c r="D163" s="92" t="s">
        <v>26</v>
      </c>
      <c r="E163" s="93" t="s">
        <v>31</v>
      </c>
      <c r="F163" s="94"/>
      <c r="G163" s="94"/>
      <c r="H163" s="94"/>
      <c r="I163" s="94"/>
      <c r="J163" s="94"/>
      <c r="K163" s="94"/>
      <c r="L163" s="94"/>
      <c r="M163" s="92"/>
      <c r="N163" s="92"/>
      <c r="O163" s="92"/>
      <c r="P163" s="92"/>
      <c r="Q163" s="92"/>
      <c r="R163" s="81"/>
      <c r="S163" s="93"/>
      <c r="T163" s="81"/>
      <c r="U163" s="93"/>
    </row>
    <row r="164" spans="1:21" s="100" customFormat="1" ht="26" x14ac:dyDescent="0.35">
      <c r="A164" s="91">
        <v>158</v>
      </c>
      <c r="B164" s="101">
        <v>2</v>
      </c>
      <c r="C164" s="92" t="s">
        <v>521</v>
      </c>
      <c r="D164" s="92" t="s">
        <v>26</v>
      </c>
      <c r="E164" s="93" t="s">
        <v>281</v>
      </c>
      <c r="F164" s="94"/>
      <c r="G164" s="94"/>
      <c r="H164" s="94"/>
      <c r="I164" s="94"/>
      <c r="J164" s="94"/>
      <c r="K164" s="94"/>
      <c r="L164" s="94"/>
      <c r="M164" s="92" t="s">
        <v>261</v>
      </c>
      <c r="N164" s="92" t="s">
        <v>254</v>
      </c>
      <c r="O164" s="92" t="s">
        <v>263</v>
      </c>
      <c r="P164" s="92" t="s">
        <v>158</v>
      </c>
      <c r="Q164" s="92" t="s">
        <v>253</v>
      </c>
      <c r="R164" s="94"/>
      <c r="S164" s="93"/>
      <c r="T164" s="94"/>
      <c r="U164" s="93"/>
    </row>
    <row r="165" spans="1:21" s="100" customFormat="1" ht="26" x14ac:dyDescent="0.35">
      <c r="A165" s="91">
        <v>159</v>
      </c>
      <c r="B165" s="101">
        <v>2</v>
      </c>
      <c r="C165" s="92" t="s">
        <v>521</v>
      </c>
      <c r="D165" s="92" t="s">
        <v>26</v>
      </c>
      <c r="E165" s="93" t="s">
        <v>347</v>
      </c>
      <c r="F165" s="94"/>
      <c r="G165" s="94"/>
      <c r="H165" s="94"/>
      <c r="I165" s="94"/>
      <c r="J165" s="94"/>
      <c r="K165" s="94"/>
      <c r="L165" s="94"/>
      <c r="M165" s="92" t="s">
        <v>261</v>
      </c>
      <c r="N165" s="92" t="s">
        <v>254</v>
      </c>
      <c r="O165" s="92" t="s">
        <v>263</v>
      </c>
      <c r="P165" s="92" t="s">
        <v>158</v>
      </c>
      <c r="Q165" s="92" t="s">
        <v>253</v>
      </c>
      <c r="R165" s="94"/>
      <c r="S165" s="93"/>
      <c r="T165" s="94"/>
      <c r="U165" s="93"/>
    </row>
    <row r="166" spans="1:21" s="100" customFormat="1" ht="26" x14ac:dyDescent="0.35">
      <c r="A166" s="91">
        <v>160</v>
      </c>
      <c r="B166" s="101">
        <v>2</v>
      </c>
      <c r="C166" s="92" t="s">
        <v>521</v>
      </c>
      <c r="D166" s="92" t="s">
        <v>26</v>
      </c>
      <c r="E166" s="93" t="s">
        <v>11</v>
      </c>
      <c r="F166" s="94"/>
      <c r="G166" s="94"/>
      <c r="H166" s="94"/>
      <c r="I166" s="94"/>
      <c r="J166" s="94"/>
      <c r="K166" s="94"/>
      <c r="L166" s="94"/>
      <c r="M166" s="92"/>
      <c r="N166" s="92"/>
      <c r="O166" s="92"/>
      <c r="P166" s="92"/>
      <c r="Q166" s="92"/>
      <c r="R166" s="81"/>
      <c r="S166" s="93"/>
      <c r="T166" s="81"/>
      <c r="U166" s="93"/>
    </row>
    <row r="167" spans="1:21" s="100" customFormat="1" ht="26" x14ac:dyDescent="0.35">
      <c r="A167" s="91">
        <v>161</v>
      </c>
      <c r="B167" s="101">
        <v>2</v>
      </c>
      <c r="C167" s="92" t="s">
        <v>521</v>
      </c>
      <c r="D167" s="92" t="s">
        <v>26</v>
      </c>
      <c r="E167" s="93" t="s">
        <v>282</v>
      </c>
      <c r="F167" s="94"/>
      <c r="G167" s="94"/>
      <c r="H167" s="94"/>
      <c r="I167" s="94"/>
      <c r="J167" s="94"/>
      <c r="K167" s="94"/>
      <c r="L167" s="94"/>
      <c r="M167" s="92" t="s">
        <v>261</v>
      </c>
      <c r="N167" s="92" t="s">
        <v>254</v>
      </c>
      <c r="O167" s="92" t="s">
        <v>263</v>
      </c>
      <c r="P167" s="92" t="s">
        <v>158</v>
      </c>
      <c r="Q167" s="92" t="s">
        <v>253</v>
      </c>
      <c r="R167" s="94"/>
      <c r="S167" s="93"/>
      <c r="T167" s="94"/>
      <c r="U167" s="93"/>
    </row>
    <row r="168" spans="1:21" s="100" customFormat="1" ht="26" x14ac:dyDescent="0.35">
      <c r="A168" s="91">
        <v>162</v>
      </c>
      <c r="B168" s="98">
        <v>3</v>
      </c>
      <c r="C168" s="92" t="s">
        <v>521</v>
      </c>
      <c r="D168" s="92" t="s">
        <v>25</v>
      </c>
      <c r="E168" s="93" t="s">
        <v>4</v>
      </c>
      <c r="F168" s="94"/>
      <c r="G168" s="94"/>
      <c r="H168" s="94"/>
      <c r="I168" s="94"/>
      <c r="J168" s="94"/>
      <c r="K168" s="94"/>
      <c r="L168" s="94"/>
      <c r="M168" s="92"/>
      <c r="N168" s="92"/>
      <c r="O168" s="92"/>
      <c r="P168" s="92"/>
      <c r="Q168" s="92"/>
      <c r="R168" s="81"/>
      <c r="S168" s="93"/>
      <c r="T168" s="81"/>
      <c r="U168" s="93"/>
    </row>
    <row r="169" spans="1:21" s="100" customFormat="1" ht="26" x14ac:dyDescent="0.35">
      <c r="A169" s="91">
        <v>163</v>
      </c>
      <c r="B169" s="91">
        <v>1</v>
      </c>
      <c r="C169" s="92" t="s">
        <v>521</v>
      </c>
      <c r="D169" s="92" t="s">
        <v>25</v>
      </c>
      <c r="E169" s="93" t="s">
        <v>244</v>
      </c>
      <c r="F169" s="94"/>
      <c r="G169" s="94"/>
      <c r="H169" s="94"/>
      <c r="I169" s="94"/>
      <c r="J169" s="94"/>
      <c r="K169" s="94"/>
      <c r="L169" s="94"/>
      <c r="M169" s="92" t="s">
        <v>82</v>
      </c>
      <c r="N169" s="92" t="s">
        <v>254</v>
      </c>
      <c r="O169" s="92" t="s">
        <v>211</v>
      </c>
      <c r="P169" s="92" t="s">
        <v>212</v>
      </c>
      <c r="Q169" s="92" t="s">
        <v>213</v>
      </c>
      <c r="R169" s="94"/>
      <c r="S169" s="93"/>
      <c r="T169" s="94"/>
      <c r="U169" s="93"/>
    </row>
    <row r="170" spans="1:21" s="100" customFormat="1" ht="26" x14ac:dyDescent="0.35">
      <c r="A170" s="91">
        <v>164</v>
      </c>
      <c r="B170" s="91">
        <v>1</v>
      </c>
      <c r="C170" s="92" t="s">
        <v>521</v>
      </c>
      <c r="D170" s="92" t="s">
        <v>25</v>
      </c>
      <c r="E170" s="93" t="s">
        <v>59</v>
      </c>
      <c r="F170" s="94"/>
      <c r="G170" s="94"/>
      <c r="H170" s="94"/>
      <c r="I170" s="94"/>
      <c r="J170" s="94"/>
      <c r="K170" s="94"/>
      <c r="L170" s="94"/>
      <c r="M170" s="92"/>
      <c r="N170" s="92"/>
      <c r="O170" s="92"/>
      <c r="P170" s="92"/>
      <c r="Q170" s="92"/>
      <c r="R170" s="81"/>
      <c r="S170" s="93"/>
      <c r="T170" s="81"/>
      <c r="U170" s="93"/>
    </row>
    <row r="171" spans="1:21" s="100" customFormat="1" ht="26" x14ac:dyDescent="0.35">
      <c r="A171" s="91">
        <v>165</v>
      </c>
      <c r="B171" s="91">
        <v>1</v>
      </c>
      <c r="C171" s="92" t="s">
        <v>521</v>
      </c>
      <c r="D171" s="92" t="s">
        <v>25</v>
      </c>
      <c r="E171" s="93" t="s">
        <v>573</v>
      </c>
      <c r="F171" s="94"/>
      <c r="G171" s="94"/>
      <c r="H171" s="94"/>
      <c r="I171" s="94"/>
      <c r="J171" s="94"/>
      <c r="K171" s="94"/>
      <c r="L171" s="94"/>
      <c r="M171" s="92" t="s">
        <v>82</v>
      </c>
      <c r="N171" s="92" t="s">
        <v>254</v>
      </c>
      <c r="O171" s="92" t="s">
        <v>211</v>
      </c>
      <c r="P171" s="92" t="s">
        <v>212</v>
      </c>
      <c r="Q171" s="92" t="s">
        <v>213</v>
      </c>
      <c r="R171" s="94"/>
      <c r="S171" s="93"/>
      <c r="T171" s="94"/>
      <c r="U171" s="93"/>
    </row>
    <row r="172" spans="1:21" s="100" customFormat="1" ht="26" x14ac:dyDescent="0.35">
      <c r="A172" s="91">
        <v>166</v>
      </c>
      <c r="B172" s="91">
        <v>1</v>
      </c>
      <c r="C172" s="92" t="s">
        <v>521</v>
      </c>
      <c r="D172" s="92" t="s">
        <v>25</v>
      </c>
      <c r="E172" s="93" t="s">
        <v>606</v>
      </c>
      <c r="F172" s="94"/>
      <c r="G172" s="94"/>
      <c r="H172" s="94"/>
      <c r="I172" s="94"/>
      <c r="J172" s="94"/>
      <c r="K172" s="94"/>
      <c r="L172" s="94"/>
      <c r="M172" s="92" t="s">
        <v>82</v>
      </c>
      <c r="N172" s="92" t="s">
        <v>254</v>
      </c>
      <c r="O172" s="92" t="s">
        <v>211</v>
      </c>
      <c r="P172" s="92" t="s">
        <v>212</v>
      </c>
      <c r="Q172" s="92" t="s">
        <v>213</v>
      </c>
      <c r="R172" s="94"/>
      <c r="S172" s="93"/>
      <c r="T172" s="94"/>
      <c r="U172" s="93"/>
    </row>
    <row r="173" spans="1:21" s="100" customFormat="1" ht="26" x14ac:dyDescent="0.35">
      <c r="A173" s="91">
        <v>167</v>
      </c>
      <c r="B173" s="91">
        <v>2</v>
      </c>
      <c r="C173" s="92" t="s">
        <v>521</v>
      </c>
      <c r="D173" s="92" t="s">
        <v>25</v>
      </c>
      <c r="E173" s="93" t="s">
        <v>3</v>
      </c>
      <c r="F173" s="94"/>
      <c r="G173" s="94"/>
      <c r="H173" s="94"/>
      <c r="I173" s="94"/>
      <c r="J173" s="94"/>
      <c r="K173" s="94"/>
      <c r="L173" s="94"/>
      <c r="M173" s="92" t="s">
        <v>261</v>
      </c>
      <c r="N173" s="92" t="s">
        <v>254</v>
      </c>
      <c r="O173" s="92" t="s">
        <v>263</v>
      </c>
      <c r="P173" s="92" t="s">
        <v>158</v>
      </c>
      <c r="Q173" s="92" t="s">
        <v>253</v>
      </c>
      <c r="R173" s="94"/>
      <c r="S173" s="93"/>
      <c r="T173" s="94"/>
      <c r="U173" s="93"/>
    </row>
    <row r="174" spans="1:21" s="100" customFormat="1" ht="26" x14ac:dyDescent="0.35">
      <c r="A174" s="91">
        <v>168</v>
      </c>
      <c r="B174" s="91">
        <v>2</v>
      </c>
      <c r="C174" s="92" t="s">
        <v>521</v>
      </c>
      <c r="D174" s="92" t="s">
        <v>25</v>
      </c>
      <c r="E174" s="93" t="s">
        <v>524</v>
      </c>
      <c r="F174" s="94"/>
      <c r="G174" s="94"/>
      <c r="H174" s="94"/>
      <c r="I174" s="94"/>
      <c r="J174" s="94"/>
      <c r="K174" s="94"/>
      <c r="L174" s="94"/>
      <c r="M174" s="92" t="s">
        <v>261</v>
      </c>
      <c r="N174" s="92" t="s">
        <v>254</v>
      </c>
      <c r="O174" s="92" t="s">
        <v>263</v>
      </c>
      <c r="P174" s="92" t="s">
        <v>158</v>
      </c>
      <c r="Q174" s="92" t="s">
        <v>253</v>
      </c>
      <c r="R174" s="94"/>
      <c r="S174" s="93"/>
      <c r="T174" s="94"/>
      <c r="U174" s="93"/>
    </row>
    <row r="175" spans="1:21" s="100" customFormat="1" ht="26" x14ac:dyDescent="0.35">
      <c r="A175" s="91">
        <v>169</v>
      </c>
      <c r="B175" s="91">
        <v>2</v>
      </c>
      <c r="C175" s="92" t="s">
        <v>521</v>
      </c>
      <c r="D175" s="92" t="s">
        <v>25</v>
      </c>
      <c r="E175" s="93" t="s">
        <v>574</v>
      </c>
      <c r="F175" s="94"/>
      <c r="G175" s="94"/>
      <c r="H175" s="94"/>
      <c r="I175" s="94"/>
      <c r="J175" s="94"/>
      <c r="K175" s="94"/>
      <c r="L175" s="94"/>
      <c r="M175" s="92" t="s">
        <v>261</v>
      </c>
      <c r="N175" s="92" t="s">
        <v>254</v>
      </c>
      <c r="O175" s="92" t="s">
        <v>263</v>
      </c>
      <c r="P175" s="92" t="s">
        <v>158</v>
      </c>
      <c r="Q175" s="92" t="s">
        <v>253</v>
      </c>
      <c r="R175" s="94"/>
      <c r="S175" s="93"/>
      <c r="T175" s="94"/>
      <c r="U175" s="93"/>
    </row>
    <row r="176" spans="1:21" s="100" customFormat="1" ht="26" x14ac:dyDescent="0.35">
      <c r="A176" s="91">
        <v>170</v>
      </c>
      <c r="B176" s="91">
        <v>1</v>
      </c>
      <c r="C176" s="92" t="s">
        <v>521</v>
      </c>
      <c r="D176" s="92" t="s">
        <v>25</v>
      </c>
      <c r="E176" s="93" t="s">
        <v>249</v>
      </c>
      <c r="F176" s="94"/>
      <c r="G176" s="94"/>
      <c r="H176" s="94"/>
      <c r="I176" s="94"/>
      <c r="J176" s="94"/>
      <c r="K176" s="94"/>
      <c r="L176" s="94"/>
      <c r="M176" s="92" t="s">
        <v>82</v>
      </c>
      <c r="N176" s="92" t="s">
        <v>254</v>
      </c>
      <c r="O176" s="92" t="s">
        <v>263</v>
      </c>
      <c r="P176" s="92" t="s">
        <v>158</v>
      </c>
      <c r="Q176" s="92" t="s">
        <v>253</v>
      </c>
      <c r="R176" s="94"/>
      <c r="S176" s="93"/>
      <c r="T176" s="94"/>
      <c r="U176" s="93"/>
    </row>
    <row r="177" spans="1:21" s="100" customFormat="1" ht="26" x14ac:dyDescent="0.35">
      <c r="A177" s="91">
        <v>171</v>
      </c>
      <c r="B177" s="91">
        <v>1</v>
      </c>
      <c r="C177" s="92" t="s">
        <v>521</v>
      </c>
      <c r="D177" s="92" t="s">
        <v>25</v>
      </c>
      <c r="E177" s="93" t="s">
        <v>27</v>
      </c>
      <c r="F177" s="94"/>
      <c r="G177" s="94"/>
      <c r="H177" s="94"/>
      <c r="I177" s="94"/>
      <c r="J177" s="94"/>
      <c r="K177" s="94"/>
      <c r="L177" s="94"/>
      <c r="M177" s="92"/>
      <c r="N177" s="92"/>
      <c r="O177" s="92"/>
      <c r="P177" s="92"/>
      <c r="Q177" s="92"/>
      <c r="R177" s="81"/>
      <c r="S177" s="93"/>
      <c r="T177" s="81"/>
      <c r="U177" s="93"/>
    </row>
    <row r="178" spans="1:21" s="100" customFormat="1" ht="26" x14ac:dyDescent="0.35">
      <c r="A178" s="91">
        <v>172</v>
      </c>
      <c r="B178" s="91">
        <v>1</v>
      </c>
      <c r="C178" s="92" t="s">
        <v>521</v>
      </c>
      <c r="D178" s="92" t="s">
        <v>24</v>
      </c>
      <c r="E178" s="93" t="s">
        <v>12</v>
      </c>
      <c r="F178" s="94"/>
      <c r="G178" s="94"/>
      <c r="H178" s="94"/>
      <c r="I178" s="94"/>
      <c r="J178" s="94"/>
      <c r="K178" s="94"/>
      <c r="L178" s="94"/>
      <c r="M178" s="92" t="s">
        <v>82</v>
      </c>
      <c r="N178" s="92" t="s">
        <v>254</v>
      </c>
      <c r="O178" s="92" t="s">
        <v>211</v>
      </c>
      <c r="P178" s="92" t="s">
        <v>212</v>
      </c>
      <c r="Q178" s="92" t="s">
        <v>213</v>
      </c>
      <c r="R178" s="94"/>
      <c r="S178" s="93"/>
      <c r="T178" s="94"/>
      <c r="U178" s="93"/>
    </row>
    <row r="179" spans="1:21" s="100" customFormat="1" ht="26" x14ac:dyDescent="0.35">
      <c r="A179" s="91">
        <v>173</v>
      </c>
      <c r="B179" s="91">
        <v>1</v>
      </c>
      <c r="C179" s="92" t="s">
        <v>521</v>
      </c>
      <c r="D179" s="92" t="s">
        <v>24</v>
      </c>
      <c r="E179" s="93" t="s">
        <v>13</v>
      </c>
      <c r="F179" s="94"/>
      <c r="G179" s="94"/>
      <c r="H179" s="94"/>
      <c r="I179" s="94"/>
      <c r="J179" s="94"/>
      <c r="K179" s="94"/>
      <c r="L179" s="94"/>
      <c r="M179" s="92" t="s">
        <v>82</v>
      </c>
      <c r="N179" s="92" t="s">
        <v>254</v>
      </c>
      <c r="O179" s="92" t="s">
        <v>211</v>
      </c>
      <c r="P179" s="92" t="s">
        <v>212</v>
      </c>
      <c r="Q179" s="92" t="s">
        <v>213</v>
      </c>
      <c r="R179" s="94"/>
      <c r="S179" s="93"/>
      <c r="T179" s="94"/>
      <c r="U179" s="93"/>
    </row>
    <row r="180" spans="1:21" s="100" customFormat="1" ht="26" x14ac:dyDescent="0.35">
      <c r="A180" s="91">
        <v>174</v>
      </c>
      <c r="B180" s="91">
        <v>2</v>
      </c>
      <c r="C180" s="92" t="s">
        <v>521</v>
      </c>
      <c r="D180" s="92" t="s">
        <v>24</v>
      </c>
      <c r="E180" s="93" t="s">
        <v>22</v>
      </c>
      <c r="F180" s="94"/>
      <c r="G180" s="94"/>
      <c r="H180" s="94"/>
      <c r="I180" s="94"/>
      <c r="J180" s="94"/>
      <c r="K180" s="94"/>
      <c r="L180" s="94"/>
      <c r="M180" s="92" t="s">
        <v>82</v>
      </c>
      <c r="N180" s="92" t="s">
        <v>254</v>
      </c>
      <c r="O180" s="92" t="s">
        <v>263</v>
      </c>
      <c r="P180" s="92" t="s">
        <v>158</v>
      </c>
      <c r="Q180" s="92" t="s">
        <v>253</v>
      </c>
      <c r="R180" s="94"/>
      <c r="S180" s="93"/>
      <c r="T180" s="94"/>
      <c r="U180" s="93"/>
    </row>
    <row r="181" spans="1:21" s="100" customFormat="1" ht="26" x14ac:dyDescent="0.35">
      <c r="A181" s="91">
        <v>175</v>
      </c>
      <c r="B181" s="91">
        <v>2</v>
      </c>
      <c r="C181" s="92" t="s">
        <v>521</v>
      </c>
      <c r="D181" s="92" t="s">
        <v>24</v>
      </c>
      <c r="E181" s="93" t="s">
        <v>23</v>
      </c>
      <c r="F181" s="94"/>
      <c r="G181" s="94"/>
      <c r="H181" s="94"/>
      <c r="I181" s="94"/>
      <c r="J181" s="94"/>
      <c r="K181" s="94"/>
      <c r="L181" s="94"/>
      <c r="M181" s="92"/>
      <c r="N181" s="92"/>
      <c r="O181" s="92"/>
      <c r="P181" s="92"/>
      <c r="Q181" s="92"/>
      <c r="R181" s="81"/>
      <c r="S181" s="93"/>
      <c r="T181" s="81"/>
      <c r="U181" s="93"/>
    </row>
    <row r="182" spans="1:21" s="100" customFormat="1" ht="26" x14ac:dyDescent="0.35">
      <c r="A182" s="91">
        <v>176</v>
      </c>
      <c r="B182" s="91">
        <v>2</v>
      </c>
      <c r="C182" s="92" t="s">
        <v>521</v>
      </c>
      <c r="D182" s="92" t="s">
        <v>24</v>
      </c>
      <c r="E182" s="93" t="s">
        <v>575</v>
      </c>
      <c r="F182" s="94"/>
      <c r="G182" s="94"/>
      <c r="H182" s="94"/>
      <c r="I182" s="94"/>
      <c r="J182" s="94"/>
      <c r="K182" s="94"/>
      <c r="L182" s="94"/>
      <c r="M182" s="92" t="s">
        <v>82</v>
      </c>
      <c r="N182" s="92" t="s">
        <v>254</v>
      </c>
      <c r="O182" s="92" t="s">
        <v>263</v>
      </c>
      <c r="P182" s="92" t="s">
        <v>158</v>
      </c>
      <c r="Q182" s="92" t="s">
        <v>253</v>
      </c>
      <c r="R182" s="94"/>
      <c r="S182" s="93"/>
      <c r="T182" s="94"/>
      <c r="U182" s="93"/>
    </row>
    <row r="183" spans="1:21" s="100" customFormat="1" ht="26" x14ac:dyDescent="0.35">
      <c r="A183" s="91">
        <v>177</v>
      </c>
      <c r="B183" s="91">
        <v>2</v>
      </c>
      <c r="C183" s="92" t="s">
        <v>521</v>
      </c>
      <c r="D183" s="92" t="s">
        <v>24</v>
      </c>
      <c r="E183" s="93" t="s">
        <v>245</v>
      </c>
      <c r="F183" s="94"/>
      <c r="G183" s="94"/>
      <c r="H183" s="94"/>
      <c r="I183" s="94"/>
      <c r="J183" s="94"/>
      <c r="K183" s="94"/>
      <c r="L183" s="94"/>
      <c r="M183" s="92"/>
      <c r="N183" s="92"/>
      <c r="O183" s="92"/>
      <c r="P183" s="92"/>
      <c r="Q183" s="92"/>
      <c r="R183" s="81"/>
      <c r="S183" s="93"/>
      <c r="T183" s="81"/>
      <c r="U183" s="93"/>
    </row>
    <row r="184" spans="1:21" s="100" customFormat="1" ht="26" x14ac:dyDescent="0.35">
      <c r="A184" s="91">
        <v>178</v>
      </c>
      <c r="B184" s="91">
        <v>2</v>
      </c>
      <c r="C184" s="92" t="s">
        <v>521</v>
      </c>
      <c r="D184" s="92" t="s">
        <v>24</v>
      </c>
      <c r="E184" s="93" t="s">
        <v>36</v>
      </c>
      <c r="F184" s="94"/>
      <c r="G184" s="94"/>
      <c r="H184" s="94"/>
      <c r="I184" s="94"/>
      <c r="J184" s="94"/>
      <c r="K184" s="94"/>
      <c r="L184" s="94"/>
      <c r="M184" s="92" t="s">
        <v>82</v>
      </c>
      <c r="N184" s="92" t="s">
        <v>413</v>
      </c>
      <c r="O184" s="92" t="s">
        <v>254</v>
      </c>
      <c r="P184" s="92" t="s">
        <v>534</v>
      </c>
      <c r="Q184" s="92" t="s">
        <v>535</v>
      </c>
      <c r="R184" s="94"/>
      <c r="S184" s="93"/>
      <c r="T184" s="94"/>
      <c r="U184" s="93"/>
    </row>
    <row r="185" spans="1:21" s="100" customFormat="1" ht="26" x14ac:dyDescent="0.35">
      <c r="A185" s="91">
        <v>179</v>
      </c>
      <c r="B185" s="91">
        <v>2</v>
      </c>
      <c r="C185" s="92" t="s">
        <v>521</v>
      </c>
      <c r="D185" s="92" t="s">
        <v>24</v>
      </c>
      <c r="E185" s="93" t="s">
        <v>37</v>
      </c>
      <c r="F185" s="94"/>
      <c r="G185" s="94"/>
      <c r="H185" s="94"/>
      <c r="I185" s="94"/>
      <c r="J185" s="94"/>
      <c r="K185" s="94"/>
      <c r="L185" s="94"/>
      <c r="M185" s="92" t="s">
        <v>82</v>
      </c>
      <c r="N185" s="92" t="s">
        <v>413</v>
      </c>
      <c r="O185" s="92" t="s">
        <v>254</v>
      </c>
      <c r="P185" s="92" t="s">
        <v>317</v>
      </c>
      <c r="Q185" s="92" t="s">
        <v>83</v>
      </c>
      <c r="R185" s="94"/>
      <c r="S185" s="93"/>
      <c r="T185" s="94"/>
      <c r="U185" s="93"/>
    </row>
    <row r="186" spans="1:21" s="100" customFormat="1" ht="26" x14ac:dyDescent="0.35">
      <c r="A186" s="91">
        <v>180</v>
      </c>
      <c r="B186" s="91">
        <v>2</v>
      </c>
      <c r="C186" s="92" t="s">
        <v>521</v>
      </c>
      <c r="D186" s="92" t="s">
        <v>24</v>
      </c>
      <c r="E186" s="93" t="s">
        <v>270</v>
      </c>
      <c r="F186" s="94"/>
      <c r="G186" s="94"/>
      <c r="H186" s="94"/>
      <c r="I186" s="94"/>
      <c r="J186" s="94"/>
      <c r="K186" s="94"/>
      <c r="L186" s="94"/>
      <c r="M186" s="92" t="s">
        <v>82</v>
      </c>
      <c r="N186" s="92" t="s">
        <v>413</v>
      </c>
      <c r="O186" s="92" t="s">
        <v>254</v>
      </c>
      <c r="P186" s="92" t="s">
        <v>317</v>
      </c>
      <c r="Q186" s="92" t="s">
        <v>83</v>
      </c>
      <c r="R186" s="94"/>
      <c r="S186" s="93"/>
      <c r="T186" s="94"/>
      <c r="U186" s="93"/>
    </row>
    <row r="187" spans="1:21" s="100" customFormat="1" ht="26" x14ac:dyDescent="0.35">
      <c r="A187" s="91">
        <v>181</v>
      </c>
      <c r="B187" s="98">
        <v>3</v>
      </c>
      <c r="C187" s="92" t="s">
        <v>521</v>
      </c>
      <c r="D187" s="92" t="s">
        <v>24</v>
      </c>
      <c r="E187" s="93" t="s">
        <v>35</v>
      </c>
      <c r="F187" s="94"/>
      <c r="G187" s="94"/>
      <c r="H187" s="94"/>
      <c r="I187" s="94"/>
      <c r="J187" s="94"/>
      <c r="K187" s="94"/>
      <c r="L187" s="94"/>
      <c r="M187" s="92"/>
      <c r="N187" s="92"/>
      <c r="O187" s="92"/>
      <c r="P187" s="92"/>
      <c r="Q187" s="92"/>
      <c r="R187" s="81"/>
      <c r="S187" s="93"/>
      <c r="T187" s="81"/>
      <c r="U187" s="93"/>
    </row>
    <row r="188" spans="1:21" s="100" customFormat="1" ht="26" x14ac:dyDescent="0.35">
      <c r="A188" s="91">
        <v>182</v>
      </c>
      <c r="B188" s="91">
        <v>1</v>
      </c>
      <c r="C188" s="92" t="s">
        <v>521</v>
      </c>
      <c r="D188" s="92" t="s">
        <v>531</v>
      </c>
      <c r="E188" s="93" t="s">
        <v>614</v>
      </c>
      <c r="F188" s="94"/>
      <c r="G188" s="94"/>
      <c r="H188" s="94"/>
      <c r="I188" s="94"/>
      <c r="J188" s="94"/>
      <c r="K188" s="94"/>
      <c r="L188" s="94"/>
      <c r="M188" s="92"/>
      <c r="N188" s="92"/>
      <c r="O188" s="92"/>
      <c r="P188" s="92"/>
      <c r="Q188" s="92"/>
      <c r="R188" s="81"/>
      <c r="S188" s="93"/>
      <c r="T188" s="81"/>
      <c r="U188" s="93"/>
    </row>
    <row r="189" spans="1:21" s="100" customFormat="1" ht="26" x14ac:dyDescent="0.35">
      <c r="A189" s="91">
        <v>183</v>
      </c>
      <c r="B189" s="91">
        <v>1</v>
      </c>
      <c r="C189" s="92" t="s">
        <v>521</v>
      </c>
      <c r="D189" s="92" t="s">
        <v>531</v>
      </c>
      <c r="E189" s="93" t="s">
        <v>576</v>
      </c>
      <c r="F189" s="94"/>
      <c r="G189" s="94"/>
      <c r="H189" s="94"/>
      <c r="I189" s="94"/>
      <c r="J189" s="94"/>
      <c r="K189" s="94"/>
      <c r="L189" s="94"/>
      <c r="M189" s="92"/>
      <c r="N189" s="92"/>
      <c r="O189" s="92"/>
      <c r="P189" s="92"/>
      <c r="Q189" s="92"/>
      <c r="R189" s="81"/>
      <c r="S189" s="92"/>
      <c r="T189" s="81"/>
      <c r="U189" s="92"/>
    </row>
    <row r="190" spans="1:21" s="97" customFormat="1" ht="78" x14ac:dyDescent="0.35">
      <c r="A190" s="91">
        <v>184</v>
      </c>
      <c r="B190" s="91">
        <v>1</v>
      </c>
      <c r="C190" s="92" t="s">
        <v>521</v>
      </c>
      <c r="D190" s="92" t="s">
        <v>531</v>
      </c>
      <c r="E190" s="92" t="s">
        <v>341</v>
      </c>
      <c r="F190" s="94"/>
      <c r="G190" s="94"/>
      <c r="H190" s="94"/>
      <c r="I190" s="94"/>
      <c r="J190" s="94"/>
      <c r="K190" s="94"/>
      <c r="L190" s="94"/>
      <c r="M190" s="92" t="s">
        <v>82</v>
      </c>
      <c r="N190" s="92" t="s">
        <v>254</v>
      </c>
      <c r="O190" s="92" t="s">
        <v>121</v>
      </c>
      <c r="P190" s="92" t="s">
        <v>122</v>
      </c>
      <c r="Q190" s="92" t="s">
        <v>319</v>
      </c>
      <c r="R190" s="94"/>
      <c r="S190" s="92"/>
      <c r="T190" s="94"/>
      <c r="U190" s="92"/>
    </row>
    <row r="191" spans="1:21" s="97" customFormat="1" ht="39" x14ac:dyDescent="0.35">
      <c r="A191" s="91">
        <v>185</v>
      </c>
      <c r="B191" s="91">
        <v>1</v>
      </c>
      <c r="C191" s="92" t="s">
        <v>521</v>
      </c>
      <c r="D191" s="92" t="s">
        <v>531</v>
      </c>
      <c r="E191" s="92" t="s">
        <v>577</v>
      </c>
      <c r="F191" s="94"/>
      <c r="G191" s="94"/>
      <c r="H191" s="94"/>
      <c r="I191" s="94"/>
      <c r="J191" s="94"/>
      <c r="K191" s="94"/>
      <c r="L191" s="94"/>
      <c r="M191" s="92" t="s">
        <v>82</v>
      </c>
      <c r="N191" s="92" t="s">
        <v>413</v>
      </c>
      <c r="O191" s="92" t="s">
        <v>278</v>
      </c>
      <c r="P191" s="92" t="s">
        <v>279</v>
      </c>
      <c r="Q191" s="92" t="s">
        <v>318</v>
      </c>
      <c r="R191" s="94"/>
      <c r="S191" s="92"/>
      <c r="T191" s="94"/>
      <c r="U191" s="92"/>
    </row>
    <row r="192" spans="1:21" s="100" customFormat="1" ht="26" x14ac:dyDescent="0.35">
      <c r="A192" s="91">
        <v>186</v>
      </c>
      <c r="B192" s="91">
        <v>2</v>
      </c>
      <c r="C192" s="92" t="s">
        <v>521</v>
      </c>
      <c r="D192" s="92" t="s">
        <v>531</v>
      </c>
      <c r="E192" s="93" t="s">
        <v>578</v>
      </c>
      <c r="F192" s="94"/>
      <c r="G192" s="94"/>
      <c r="H192" s="94"/>
      <c r="I192" s="94"/>
      <c r="J192" s="94"/>
      <c r="K192" s="94"/>
      <c r="L192" s="94"/>
      <c r="M192" s="92" t="s">
        <v>82</v>
      </c>
      <c r="N192" s="92" t="s">
        <v>413</v>
      </c>
      <c r="O192" s="92" t="s">
        <v>254</v>
      </c>
      <c r="P192" s="92" t="s">
        <v>200</v>
      </c>
      <c r="Q192" s="92" t="s">
        <v>320</v>
      </c>
      <c r="R192" s="94"/>
      <c r="S192" s="93"/>
      <c r="T192" s="94"/>
      <c r="U192" s="93"/>
    </row>
    <row r="193" spans="1:21" s="100" customFormat="1" ht="26" x14ac:dyDescent="0.35">
      <c r="A193" s="91">
        <v>187</v>
      </c>
      <c r="B193" s="91">
        <v>2</v>
      </c>
      <c r="C193" s="92" t="s">
        <v>521</v>
      </c>
      <c r="D193" s="92" t="s">
        <v>531</v>
      </c>
      <c r="E193" s="93" t="s">
        <v>579</v>
      </c>
      <c r="F193" s="94"/>
      <c r="G193" s="94"/>
      <c r="H193" s="94"/>
      <c r="I193" s="94"/>
      <c r="J193" s="94"/>
      <c r="K193" s="94"/>
      <c r="L193" s="94"/>
      <c r="M193" s="92" t="s">
        <v>82</v>
      </c>
      <c r="N193" s="92" t="s">
        <v>413</v>
      </c>
      <c r="O193" s="92" t="s">
        <v>254</v>
      </c>
      <c r="P193" s="92" t="s">
        <v>200</v>
      </c>
      <c r="Q193" s="92" t="s">
        <v>320</v>
      </c>
      <c r="R193" s="94"/>
      <c r="S193" s="93"/>
      <c r="T193" s="94"/>
      <c r="U193" s="93"/>
    </row>
    <row r="194" spans="1:21" s="100" customFormat="1" ht="82" customHeight="1" x14ac:dyDescent="0.35">
      <c r="A194" s="91">
        <v>188</v>
      </c>
      <c r="B194" s="91">
        <v>2</v>
      </c>
      <c r="C194" s="92" t="s">
        <v>521</v>
      </c>
      <c r="D194" s="92" t="s">
        <v>531</v>
      </c>
      <c r="E194" s="93" t="s">
        <v>580</v>
      </c>
      <c r="F194" s="94"/>
      <c r="G194" s="94"/>
      <c r="H194" s="94"/>
      <c r="I194" s="94"/>
      <c r="J194" s="94"/>
      <c r="K194" s="94"/>
      <c r="L194" s="94"/>
      <c r="M194" s="92" t="s">
        <v>82</v>
      </c>
      <c r="N194" s="92" t="s">
        <v>413</v>
      </c>
      <c r="O194" s="92" t="s">
        <v>254</v>
      </c>
      <c r="P194" s="92" t="s">
        <v>436</v>
      </c>
      <c r="Q194" s="92" t="s">
        <v>437</v>
      </c>
      <c r="R194" s="94"/>
      <c r="S194" s="92"/>
      <c r="T194" s="94"/>
      <c r="U194" s="92"/>
    </row>
    <row r="195" spans="1:21" s="97" customFormat="1" ht="26" x14ac:dyDescent="0.35">
      <c r="A195" s="91">
        <v>189</v>
      </c>
      <c r="B195" s="98">
        <v>3</v>
      </c>
      <c r="C195" s="92" t="s">
        <v>521</v>
      </c>
      <c r="D195" s="92" t="s">
        <v>531</v>
      </c>
      <c r="E195" s="92" t="s">
        <v>536</v>
      </c>
      <c r="F195" s="94"/>
      <c r="G195" s="94"/>
      <c r="H195" s="94"/>
      <c r="I195" s="94"/>
      <c r="J195" s="94"/>
      <c r="K195" s="94"/>
      <c r="L195" s="94"/>
      <c r="M195" s="92" t="s">
        <v>82</v>
      </c>
      <c r="N195" s="92" t="s">
        <v>413</v>
      </c>
      <c r="O195" s="92" t="s">
        <v>254</v>
      </c>
      <c r="P195" s="103" t="s">
        <v>200</v>
      </c>
      <c r="Q195" s="92" t="s">
        <v>537</v>
      </c>
      <c r="R195" s="94"/>
      <c r="S195" s="92"/>
      <c r="T195" s="94"/>
      <c r="U195" s="92"/>
    </row>
    <row r="196" spans="1:21" s="97" customFormat="1" ht="39" x14ac:dyDescent="0.35">
      <c r="A196" s="91">
        <v>190</v>
      </c>
      <c r="B196" s="98">
        <v>3</v>
      </c>
      <c r="C196" s="92" t="s">
        <v>521</v>
      </c>
      <c r="D196" s="92" t="s">
        <v>531</v>
      </c>
      <c r="E196" s="92" t="s">
        <v>586</v>
      </c>
      <c r="F196" s="94"/>
      <c r="G196" s="94"/>
      <c r="H196" s="94"/>
      <c r="I196" s="94"/>
      <c r="J196" s="94"/>
      <c r="K196" s="94"/>
      <c r="L196" s="94"/>
      <c r="M196" s="92" t="s">
        <v>82</v>
      </c>
      <c r="N196" s="92" t="s">
        <v>413</v>
      </c>
      <c r="O196" s="92" t="s">
        <v>254</v>
      </c>
      <c r="P196" s="97" t="s">
        <v>476</v>
      </c>
      <c r="Q196" s="92" t="s">
        <v>489</v>
      </c>
      <c r="R196" s="94"/>
      <c r="S196" s="92"/>
      <c r="T196" s="94"/>
      <c r="U196" s="92"/>
    </row>
    <row r="197" spans="1:21" s="97" customFormat="1" ht="26" x14ac:dyDescent="0.35">
      <c r="A197" s="91">
        <v>191</v>
      </c>
      <c r="B197" s="91">
        <v>1</v>
      </c>
      <c r="C197" s="92" t="s">
        <v>521</v>
      </c>
      <c r="D197" s="92" t="s">
        <v>531</v>
      </c>
      <c r="E197" s="93" t="s">
        <v>615</v>
      </c>
      <c r="F197" s="94"/>
      <c r="G197" s="94"/>
      <c r="H197" s="94"/>
      <c r="I197" s="94"/>
      <c r="J197" s="94"/>
      <c r="K197" s="94"/>
      <c r="L197" s="94"/>
      <c r="M197" s="104"/>
      <c r="N197" s="92"/>
      <c r="O197" s="92"/>
      <c r="P197" s="92"/>
      <c r="Q197" s="92"/>
      <c r="R197" s="81"/>
      <c r="S197" s="93"/>
      <c r="T197" s="81"/>
      <c r="U197" s="93"/>
    </row>
    <row r="198" spans="1:21" s="97" customFormat="1" ht="26" x14ac:dyDescent="0.35">
      <c r="A198" s="91">
        <v>192</v>
      </c>
      <c r="B198" s="91">
        <v>1</v>
      </c>
      <c r="C198" s="92" t="s">
        <v>521</v>
      </c>
      <c r="D198" s="92" t="s">
        <v>531</v>
      </c>
      <c r="E198" s="93" t="s">
        <v>232</v>
      </c>
      <c r="F198" s="94"/>
      <c r="G198" s="94"/>
      <c r="H198" s="94"/>
      <c r="I198" s="94"/>
      <c r="J198" s="94"/>
      <c r="K198" s="94"/>
      <c r="L198" s="94"/>
      <c r="M198" s="92"/>
      <c r="N198" s="92"/>
      <c r="O198" s="92"/>
      <c r="P198" s="92"/>
      <c r="Q198" s="92"/>
      <c r="R198" s="81"/>
      <c r="S198" s="93"/>
      <c r="T198" s="81"/>
      <c r="U198" s="93"/>
    </row>
    <row r="199" spans="1:21" s="97" customFormat="1" ht="39" x14ac:dyDescent="0.35">
      <c r="A199" s="91">
        <v>193</v>
      </c>
      <c r="B199" s="91">
        <v>1</v>
      </c>
      <c r="C199" s="92" t="s">
        <v>521</v>
      </c>
      <c r="D199" s="92" t="s">
        <v>531</v>
      </c>
      <c r="E199" s="93" t="s">
        <v>243</v>
      </c>
      <c r="F199" s="94"/>
      <c r="G199" s="94"/>
      <c r="H199" s="94"/>
      <c r="I199" s="94"/>
      <c r="J199" s="94"/>
      <c r="K199" s="94"/>
      <c r="L199" s="94"/>
      <c r="M199" s="92" t="s">
        <v>82</v>
      </c>
      <c r="N199" s="92" t="s">
        <v>411</v>
      </c>
      <c r="O199" s="92" t="s">
        <v>233</v>
      </c>
      <c r="P199" s="92" t="s">
        <v>234</v>
      </c>
      <c r="Q199" s="92" t="s">
        <v>235</v>
      </c>
      <c r="R199" s="94"/>
      <c r="S199" s="93"/>
      <c r="T199" s="94"/>
      <c r="U199" s="93"/>
    </row>
    <row r="200" spans="1:21" x14ac:dyDescent="0.35">
      <c r="E200" s="47"/>
      <c r="F200" s="48"/>
      <c r="G200" s="48"/>
      <c r="H200" s="48"/>
      <c r="I200" s="48"/>
      <c r="J200" s="48"/>
      <c r="K200" s="48"/>
      <c r="L200" s="48"/>
      <c r="M200" s="49"/>
      <c r="N200" s="49"/>
      <c r="O200" s="49"/>
      <c r="P200" s="49"/>
      <c r="Q200" s="49"/>
    </row>
    <row r="201" spans="1:21" x14ac:dyDescent="0.35">
      <c r="E201" s="47"/>
      <c r="F201" s="48"/>
      <c r="G201" s="48"/>
      <c r="H201" s="48"/>
      <c r="I201" s="48"/>
      <c r="J201" s="48"/>
      <c r="K201" s="48"/>
      <c r="L201" s="48"/>
      <c r="M201" s="49"/>
      <c r="N201" s="49"/>
      <c r="O201" s="49"/>
      <c r="P201" s="49"/>
      <c r="Q201" s="49"/>
    </row>
    <row r="202" spans="1:21" x14ac:dyDescent="0.35">
      <c r="E202" s="47"/>
      <c r="F202" s="48"/>
      <c r="G202" s="48"/>
      <c r="H202" s="48"/>
      <c r="I202" s="48"/>
      <c r="J202" s="48"/>
      <c r="K202" s="48"/>
      <c r="L202" s="48"/>
      <c r="M202" s="49"/>
      <c r="N202" s="49"/>
      <c r="O202" s="49"/>
      <c r="P202" s="49"/>
      <c r="Q202" s="49"/>
    </row>
    <row r="203" spans="1:21" x14ac:dyDescent="0.35">
      <c r="E203" s="47"/>
      <c r="F203" s="48"/>
      <c r="G203" s="48"/>
      <c r="H203" s="48"/>
      <c r="I203" s="48"/>
      <c r="J203" s="48"/>
      <c r="K203" s="48"/>
      <c r="L203" s="48"/>
      <c r="M203" s="49"/>
      <c r="N203" s="49"/>
      <c r="O203" s="49"/>
      <c r="P203" s="49"/>
      <c r="Q203" s="49"/>
    </row>
    <row r="204" spans="1:21" x14ac:dyDescent="0.35">
      <c r="E204" s="47"/>
      <c r="F204" s="48"/>
      <c r="G204" s="48"/>
      <c r="H204" s="48"/>
      <c r="I204" s="48"/>
      <c r="J204" s="48"/>
      <c r="K204" s="48"/>
      <c r="L204" s="48"/>
      <c r="M204" s="49"/>
      <c r="N204" s="49"/>
      <c r="O204" s="49"/>
      <c r="P204" s="49"/>
      <c r="Q204" s="49"/>
    </row>
    <row r="205" spans="1:21" x14ac:dyDescent="0.35">
      <c r="E205" s="47"/>
      <c r="F205" s="48"/>
      <c r="G205" s="48"/>
      <c r="H205" s="48"/>
      <c r="I205" s="48"/>
      <c r="J205" s="48"/>
      <c r="K205" s="48"/>
      <c r="L205" s="48"/>
      <c r="M205" s="49"/>
      <c r="N205" s="49"/>
      <c r="O205" s="49"/>
      <c r="P205" s="49"/>
      <c r="Q205" s="49"/>
    </row>
    <row r="206" spans="1:21" x14ac:dyDescent="0.35">
      <c r="E206" s="47"/>
      <c r="F206" s="48"/>
      <c r="G206" s="48"/>
      <c r="H206" s="48"/>
      <c r="I206" s="48"/>
      <c r="J206" s="48"/>
      <c r="K206" s="48"/>
      <c r="L206" s="48"/>
      <c r="M206" s="49"/>
      <c r="N206" s="49"/>
      <c r="O206" s="49"/>
      <c r="P206" s="49"/>
      <c r="Q206" s="49"/>
    </row>
    <row r="207" spans="1:21" x14ac:dyDescent="0.35">
      <c r="E207" s="47"/>
      <c r="F207" s="48"/>
      <c r="G207" s="48"/>
      <c r="H207" s="48"/>
      <c r="I207" s="48"/>
      <c r="J207" s="48"/>
      <c r="K207" s="48"/>
      <c r="L207" s="48"/>
      <c r="M207" s="49"/>
      <c r="N207" s="49"/>
      <c r="O207" s="49"/>
      <c r="P207" s="49"/>
      <c r="Q207" s="49"/>
    </row>
    <row r="208" spans="1:21" x14ac:dyDescent="0.35">
      <c r="E208" s="47"/>
      <c r="F208" s="48"/>
      <c r="G208" s="48"/>
      <c r="H208" s="48"/>
      <c r="I208" s="48"/>
      <c r="J208" s="48"/>
      <c r="K208" s="48"/>
      <c r="L208" s="48"/>
      <c r="M208" s="49"/>
      <c r="N208" s="49"/>
      <c r="O208" s="49"/>
      <c r="P208" s="49"/>
      <c r="Q208" s="49"/>
    </row>
    <row r="209" spans="5:17" x14ac:dyDescent="0.35">
      <c r="E209" s="47"/>
      <c r="F209" s="48"/>
      <c r="G209" s="48"/>
      <c r="H209" s="48"/>
      <c r="I209" s="48"/>
      <c r="J209" s="48"/>
      <c r="K209" s="48"/>
      <c r="L209" s="48"/>
      <c r="M209" s="49"/>
      <c r="N209" s="49"/>
      <c r="O209" s="49"/>
      <c r="P209" s="49"/>
      <c r="Q209" s="49"/>
    </row>
    <row r="210" spans="5:17" x14ac:dyDescent="0.35">
      <c r="E210" s="47"/>
      <c r="F210" s="48"/>
      <c r="G210" s="48"/>
      <c r="H210" s="48"/>
      <c r="I210" s="48"/>
      <c r="J210" s="48"/>
      <c r="K210" s="48"/>
      <c r="L210" s="48"/>
      <c r="M210" s="49"/>
      <c r="N210" s="49"/>
      <c r="O210" s="49"/>
      <c r="P210" s="49"/>
      <c r="Q210" s="49"/>
    </row>
    <row r="211" spans="5:17" x14ac:dyDescent="0.35">
      <c r="E211" s="47"/>
      <c r="F211" s="48"/>
      <c r="G211" s="48"/>
      <c r="H211" s="48"/>
      <c r="I211" s="48"/>
      <c r="J211" s="48"/>
      <c r="K211" s="48"/>
      <c r="L211" s="48"/>
      <c r="M211" s="49"/>
      <c r="N211" s="49"/>
      <c r="O211" s="49"/>
      <c r="P211" s="49"/>
      <c r="Q211" s="49"/>
    </row>
    <row r="212" spans="5:17" x14ac:dyDescent="0.35">
      <c r="E212" s="47"/>
      <c r="F212" s="48"/>
      <c r="G212" s="48"/>
      <c r="H212" s="48"/>
      <c r="I212" s="48"/>
      <c r="J212" s="48"/>
      <c r="K212" s="48"/>
      <c r="L212" s="48"/>
      <c r="M212" s="49"/>
      <c r="N212" s="49"/>
      <c r="O212" s="49"/>
      <c r="P212" s="49"/>
      <c r="Q212" s="49"/>
    </row>
    <row r="213" spans="5:17" x14ac:dyDescent="0.35">
      <c r="E213" s="47"/>
      <c r="F213" s="48"/>
      <c r="G213" s="48"/>
      <c r="H213" s="48"/>
      <c r="I213" s="48"/>
      <c r="J213" s="48"/>
      <c r="K213" s="48"/>
      <c r="L213" s="48"/>
      <c r="M213" s="49"/>
      <c r="N213" s="49"/>
      <c r="O213" s="49"/>
      <c r="P213" s="49"/>
      <c r="Q213" s="49"/>
    </row>
    <row r="214" spans="5:17" x14ac:dyDescent="0.35">
      <c r="E214" s="47"/>
      <c r="F214" s="48"/>
      <c r="G214" s="48"/>
      <c r="H214" s="48"/>
      <c r="I214" s="48"/>
      <c r="J214" s="48"/>
      <c r="K214" s="48"/>
      <c r="L214" s="48"/>
      <c r="M214" s="49"/>
      <c r="N214" s="49"/>
      <c r="O214" s="49"/>
      <c r="P214" s="49"/>
      <c r="Q214" s="49"/>
    </row>
    <row r="215" spans="5:17" x14ac:dyDescent="0.35">
      <c r="E215" s="47"/>
      <c r="F215" s="48"/>
      <c r="G215" s="48"/>
      <c r="H215" s="48"/>
      <c r="I215" s="48"/>
      <c r="J215" s="48"/>
      <c r="K215" s="48"/>
      <c r="L215" s="48"/>
      <c r="M215" s="49"/>
      <c r="N215" s="49"/>
      <c r="O215" s="49"/>
      <c r="P215" s="49"/>
      <c r="Q215" s="49"/>
    </row>
    <row r="216" spans="5:17" x14ac:dyDescent="0.35">
      <c r="E216" s="47"/>
      <c r="F216" s="48"/>
      <c r="G216" s="48"/>
      <c r="H216" s="48"/>
      <c r="I216" s="48"/>
      <c r="J216" s="48"/>
      <c r="K216" s="48"/>
      <c r="L216" s="48"/>
      <c r="M216" s="49"/>
      <c r="N216" s="49"/>
      <c r="O216" s="49"/>
      <c r="P216" s="49"/>
      <c r="Q216" s="49"/>
    </row>
    <row r="217" spans="5:17" x14ac:dyDescent="0.35">
      <c r="E217" s="47"/>
      <c r="F217" s="48"/>
      <c r="G217" s="48"/>
      <c r="H217" s="48"/>
      <c r="I217" s="48"/>
      <c r="J217" s="48"/>
      <c r="K217" s="48"/>
      <c r="L217" s="48"/>
      <c r="M217" s="49"/>
      <c r="N217" s="49"/>
      <c r="O217" s="49"/>
      <c r="P217" s="49"/>
      <c r="Q217" s="49"/>
    </row>
    <row r="218" spans="5:17" x14ac:dyDescent="0.35">
      <c r="E218" s="47"/>
      <c r="F218" s="48"/>
      <c r="G218" s="48"/>
      <c r="H218" s="48"/>
      <c r="I218" s="48"/>
      <c r="J218" s="48"/>
      <c r="K218" s="48"/>
      <c r="L218" s="48"/>
      <c r="M218" s="49"/>
      <c r="N218" s="49"/>
      <c r="O218" s="49"/>
      <c r="P218" s="49"/>
      <c r="Q218" s="49"/>
    </row>
    <row r="219" spans="5:17" x14ac:dyDescent="0.35">
      <c r="E219" s="47"/>
      <c r="F219" s="48"/>
      <c r="G219" s="48"/>
      <c r="H219" s="48"/>
      <c r="I219" s="48"/>
      <c r="J219" s="48"/>
      <c r="K219" s="48"/>
      <c r="L219" s="48"/>
      <c r="M219" s="49"/>
      <c r="N219" s="49"/>
      <c r="O219" s="49"/>
      <c r="P219" s="49"/>
      <c r="Q219" s="49"/>
    </row>
    <row r="220" spans="5:17" x14ac:dyDescent="0.35">
      <c r="E220" s="47"/>
      <c r="F220" s="48"/>
      <c r="G220" s="48"/>
      <c r="H220" s="48"/>
      <c r="I220" s="48"/>
      <c r="J220" s="48"/>
      <c r="K220" s="48"/>
      <c r="L220" s="48"/>
      <c r="M220" s="49"/>
      <c r="N220" s="49"/>
      <c r="O220" s="49"/>
      <c r="P220" s="49"/>
      <c r="Q220" s="49"/>
    </row>
    <row r="221" spans="5:17" x14ac:dyDescent="0.35">
      <c r="E221" s="47"/>
      <c r="F221" s="48"/>
      <c r="G221" s="48"/>
      <c r="H221" s="48"/>
      <c r="I221" s="48"/>
      <c r="J221" s="48"/>
      <c r="K221" s="48"/>
      <c r="L221" s="48"/>
      <c r="M221" s="49"/>
      <c r="N221" s="49"/>
      <c r="O221" s="49"/>
      <c r="P221" s="49"/>
      <c r="Q221" s="49"/>
    </row>
    <row r="222" spans="5:17" x14ac:dyDescent="0.35">
      <c r="E222" s="47"/>
      <c r="F222" s="48"/>
      <c r="G222" s="48"/>
      <c r="H222" s="48"/>
      <c r="I222" s="48"/>
      <c r="J222" s="48"/>
      <c r="K222" s="48"/>
      <c r="L222" s="48"/>
      <c r="M222" s="49"/>
      <c r="N222" s="49"/>
      <c r="O222" s="49"/>
      <c r="P222" s="49"/>
      <c r="Q222" s="49"/>
    </row>
    <row r="223" spans="5:17" x14ac:dyDescent="0.35">
      <c r="E223" s="47"/>
      <c r="F223" s="48"/>
      <c r="G223" s="48"/>
      <c r="H223" s="48"/>
      <c r="I223" s="48"/>
      <c r="J223" s="48"/>
      <c r="K223" s="48"/>
      <c r="L223" s="48"/>
      <c r="M223" s="49"/>
      <c r="N223" s="49"/>
      <c r="O223" s="49"/>
      <c r="P223" s="49"/>
      <c r="Q223" s="49"/>
    </row>
    <row r="224" spans="5:17" x14ac:dyDescent="0.35">
      <c r="E224" s="47"/>
      <c r="F224" s="48"/>
      <c r="G224" s="48"/>
      <c r="H224" s="48"/>
      <c r="I224" s="48"/>
      <c r="J224" s="48"/>
      <c r="K224" s="48"/>
      <c r="L224" s="48"/>
      <c r="M224" s="49"/>
      <c r="N224" s="49"/>
      <c r="O224" s="49"/>
      <c r="P224" s="49"/>
      <c r="Q224" s="49"/>
    </row>
    <row r="225" spans="5:17" x14ac:dyDescent="0.35">
      <c r="E225" s="47"/>
      <c r="F225" s="48"/>
      <c r="G225" s="48"/>
      <c r="H225" s="48"/>
      <c r="I225" s="48"/>
      <c r="J225" s="48"/>
      <c r="K225" s="48"/>
      <c r="L225" s="48"/>
      <c r="M225" s="49"/>
      <c r="N225" s="49"/>
      <c r="O225" s="49"/>
      <c r="P225" s="49"/>
      <c r="Q225" s="49"/>
    </row>
    <row r="226" spans="5:17" x14ac:dyDescent="0.35">
      <c r="E226" s="47"/>
      <c r="F226" s="48"/>
      <c r="G226" s="48"/>
      <c r="H226" s="48"/>
      <c r="I226" s="48"/>
      <c r="J226" s="48"/>
      <c r="K226" s="48"/>
      <c r="L226" s="48"/>
      <c r="M226" s="49"/>
      <c r="N226" s="49"/>
      <c r="O226" s="49"/>
      <c r="P226" s="49"/>
      <c r="Q226" s="49"/>
    </row>
    <row r="227" spans="5:17" x14ac:dyDescent="0.35">
      <c r="E227" s="47"/>
      <c r="F227" s="48"/>
      <c r="G227" s="48"/>
      <c r="H227" s="48"/>
      <c r="I227" s="48"/>
      <c r="J227" s="48"/>
      <c r="K227" s="48"/>
      <c r="L227" s="48"/>
      <c r="M227" s="49"/>
      <c r="N227" s="49"/>
      <c r="O227" s="49"/>
      <c r="P227" s="49"/>
      <c r="Q227" s="49"/>
    </row>
    <row r="228" spans="5:17" x14ac:dyDescent="0.35">
      <c r="E228" s="47"/>
      <c r="F228" s="48"/>
      <c r="G228" s="48"/>
      <c r="H228" s="48"/>
      <c r="I228" s="48"/>
      <c r="J228" s="48"/>
      <c r="K228" s="48"/>
      <c r="L228" s="48"/>
      <c r="M228" s="49"/>
      <c r="N228" s="49"/>
      <c r="O228" s="49"/>
      <c r="P228" s="49"/>
      <c r="Q228" s="49"/>
    </row>
    <row r="229" spans="5:17" x14ac:dyDescent="0.35">
      <c r="E229" s="47"/>
      <c r="F229" s="48"/>
      <c r="G229" s="48"/>
      <c r="H229" s="48"/>
      <c r="I229" s="48"/>
      <c r="J229" s="48"/>
      <c r="K229" s="48"/>
      <c r="L229" s="48"/>
      <c r="M229" s="49"/>
      <c r="N229" s="49"/>
      <c r="O229" s="49"/>
      <c r="P229" s="49"/>
      <c r="Q229" s="49"/>
    </row>
    <row r="230" spans="5:17" x14ac:dyDescent="0.35">
      <c r="E230" s="47"/>
      <c r="F230" s="48"/>
      <c r="G230" s="48"/>
      <c r="H230" s="48"/>
      <c r="I230" s="48"/>
      <c r="J230" s="48"/>
      <c r="K230" s="48"/>
      <c r="L230" s="48"/>
      <c r="M230" s="49"/>
      <c r="N230" s="49"/>
      <c r="O230" s="49"/>
      <c r="P230" s="49"/>
      <c r="Q230" s="49"/>
    </row>
    <row r="231" spans="5:17" x14ac:dyDescent="0.35">
      <c r="E231" s="47"/>
      <c r="F231" s="48"/>
      <c r="G231" s="48"/>
      <c r="H231" s="48"/>
      <c r="I231" s="48"/>
      <c r="J231" s="48"/>
      <c r="K231" s="48"/>
      <c r="L231" s="48"/>
      <c r="M231" s="49"/>
      <c r="N231" s="49"/>
      <c r="O231" s="49"/>
      <c r="P231" s="49"/>
      <c r="Q231" s="49"/>
    </row>
    <row r="232" spans="5:17" x14ac:dyDescent="0.35">
      <c r="E232" s="47"/>
      <c r="F232" s="48"/>
      <c r="G232" s="48"/>
      <c r="H232" s="48"/>
      <c r="I232" s="48"/>
      <c r="J232" s="48"/>
      <c r="K232" s="48"/>
      <c r="L232" s="48"/>
      <c r="M232" s="49"/>
      <c r="N232" s="49"/>
      <c r="O232" s="49"/>
      <c r="P232" s="49"/>
      <c r="Q232" s="49"/>
    </row>
    <row r="233" spans="5:17" x14ac:dyDescent="0.35">
      <c r="E233" s="47"/>
      <c r="F233" s="48"/>
      <c r="G233" s="48"/>
      <c r="H233" s="48"/>
      <c r="I233" s="48"/>
      <c r="J233" s="48"/>
      <c r="K233" s="48"/>
      <c r="L233" s="48"/>
      <c r="M233" s="49"/>
      <c r="N233" s="49"/>
      <c r="O233" s="49"/>
      <c r="P233" s="49"/>
      <c r="Q233" s="49"/>
    </row>
    <row r="234" spans="5:17" x14ac:dyDescent="0.35">
      <c r="E234" s="47"/>
      <c r="F234" s="48"/>
      <c r="G234" s="48"/>
      <c r="H234" s="48"/>
      <c r="I234" s="48"/>
      <c r="J234" s="48"/>
      <c r="K234" s="48"/>
      <c r="L234" s="48"/>
      <c r="M234" s="49"/>
      <c r="N234" s="49"/>
      <c r="O234" s="49"/>
      <c r="P234" s="49"/>
      <c r="Q234" s="49"/>
    </row>
    <row r="235" spans="5:17" x14ac:dyDescent="0.35">
      <c r="E235" s="47"/>
      <c r="F235" s="48"/>
      <c r="G235" s="48"/>
      <c r="H235" s="48"/>
      <c r="I235" s="48"/>
      <c r="J235" s="48"/>
      <c r="K235" s="48"/>
      <c r="L235" s="48"/>
      <c r="M235" s="49"/>
      <c r="N235" s="49"/>
      <c r="O235" s="49"/>
      <c r="P235" s="49"/>
      <c r="Q235" s="49"/>
    </row>
    <row r="236" spans="5:17" x14ac:dyDescent="0.35">
      <c r="E236" s="47"/>
      <c r="F236" s="48"/>
      <c r="G236" s="48"/>
      <c r="H236" s="48"/>
      <c r="I236" s="48"/>
      <c r="J236" s="48"/>
      <c r="K236" s="48"/>
      <c r="L236" s="48"/>
      <c r="M236" s="49"/>
      <c r="N236" s="49"/>
      <c r="O236" s="49"/>
      <c r="P236" s="49"/>
      <c r="Q236" s="49"/>
    </row>
    <row r="237" spans="5:17" x14ac:dyDescent="0.35">
      <c r="E237" s="47"/>
      <c r="F237" s="48"/>
      <c r="G237" s="48"/>
      <c r="H237" s="48"/>
      <c r="I237" s="48"/>
      <c r="J237" s="48"/>
      <c r="K237" s="48"/>
      <c r="L237" s="48"/>
      <c r="M237" s="49"/>
      <c r="N237" s="49"/>
      <c r="O237" s="49"/>
      <c r="P237" s="49"/>
      <c r="Q237" s="49"/>
    </row>
    <row r="238" spans="5:17" x14ac:dyDescent="0.35">
      <c r="E238" s="47"/>
      <c r="F238" s="48"/>
      <c r="G238" s="48"/>
      <c r="H238" s="48"/>
      <c r="I238" s="48"/>
      <c r="J238" s="48"/>
      <c r="K238" s="48"/>
      <c r="L238" s="48"/>
      <c r="M238" s="49"/>
      <c r="N238" s="49"/>
      <c r="O238" s="49"/>
      <c r="P238" s="49"/>
      <c r="Q238" s="49"/>
    </row>
    <row r="239" spans="5:17" x14ac:dyDescent="0.35">
      <c r="E239" s="47"/>
      <c r="F239" s="48"/>
      <c r="G239" s="48"/>
      <c r="H239" s="48"/>
      <c r="I239" s="48"/>
      <c r="J239" s="48"/>
      <c r="K239" s="48"/>
      <c r="L239" s="48"/>
      <c r="M239" s="49"/>
      <c r="N239" s="49"/>
      <c r="O239" s="49"/>
      <c r="P239" s="49"/>
      <c r="Q239" s="49"/>
    </row>
    <row r="240" spans="5:17" x14ac:dyDescent="0.35">
      <c r="E240" s="47"/>
      <c r="F240" s="48"/>
      <c r="G240" s="48"/>
      <c r="H240" s="48"/>
      <c r="I240" s="48"/>
      <c r="J240" s="48"/>
      <c r="K240" s="48"/>
      <c r="L240" s="48"/>
      <c r="M240" s="49"/>
      <c r="N240" s="49"/>
      <c r="O240" s="49"/>
      <c r="P240" s="49"/>
      <c r="Q240" s="49"/>
    </row>
    <row r="241" spans="5:17" x14ac:dyDescent="0.35">
      <c r="E241" s="47"/>
      <c r="F241" s="48"/>
      <c r="G241" s="48"/>
      <c r="H241" s="48"/>
      <c r="I241" s="48"/>
      <c r="J241" s="48"/>
      <c r="K241" s="48"/>
      <c r="L241" s="48"/>
      <c r="M241" s="49"/>
      <c r="N241" s="49"/>
      <c r="O241" s="49"/>
      <c r="P241" s="49"/>
      <c r="Q241" s="49"/>
    </row>
    <row r="242" spans="5:17" x14ac:dyDescent="0.35">
      <c r="E242" s="47"/>
      <c r="F242" s="48"/>
      <c r="G242" s="48"/>
      <c r="H242" s="48"/>
      <c r="I242" s="48"/>
      <c r="J242" s="48"/>
      <c r="K242" s="48"/>
      <c r="L242" s="48"/>
      <c r="M242" s="49"/>
      <c r="N242" s="49"/>
      <c r="O242" s="49"/>
      <c r="P242" s="49"/>
      <c r="Q242" s="49"/>
    </row>
    <row r="243" spans="5:17" x14ac:dyDescent="0.35">
      <c r="E243" s="47"/>
      <c r="F243" s="48"/>
      <c r="G243" s="48"/>
      <c r="H243" s="48"/>
      <c r="I243" s="48"/>
      <c r="J243" s="48"/>
      <c r="K243" s="48"/>
      <c r="L243" s="48"/>
      <c r="M243" s="49"/>
      <c r="N243" s="49"/>
      <c r="O243" s="49"/>
      <c r="P243" s="49"/>
      <c r="Q243" s="49"/>
    </row>
    <row r="244" spans="5:17" x14ac:dyDescent="0.35">
      <c r="E244" s="47"/>
      <c r="F244" s="48"/>
      <c r="G244" s="48"/>
      <c r="H244" s="48"/>
      <c r="I244" s="48"/>
      <c r="J244" s="48"/>
      <c r="K244" s="48"/>
      <c r="L244" s="48"/>
      <c r="M244" s="49"/>
      <c r="N244" s="49"/>
      <c r="O244" s="49"/>
      <c r="P244" s="49"/>
      <c r="Q244" s="49"/>
    </row>
    <row r="245" spans="5:17" x14ac:dyDescent="0.35">
      <c r="E245" s="47"/>
      <c r="F245" s="48"/>
      <c r="G245" s="48"/>
      <c r="H245" s="48"/>
      <c r="I245" s="48"/>
      <c r="J245" s="48"/>
      <c r="K245" s="48"/>
      <c r="L245" s="48"/>
      <c r="M245" s="49"/>
      <c r="N245" s="49"/>
      <c r="O245" s="49"/>
      <c r="P245" s="49"/>
      <c r="Q245" s="49"/>
    </row>
    <row r="246" spans="5:17" x14ac:dyDescent="0.35">
      <c r="E246" s="47"/>
      <c r="F246" s="48"/>
      <c r="G246" s="48"/>
      <c r="H246" s="48"/>
      <c r="I246" s="48"/>
      <c r="J246" s="48"/>
      <c r="K246" s="48"/>
      <c r="L246" s="48"/>
      <c r="M246" s="49"/>
      <c r="N246" s="49"/>
      <c r="O246" s="49"/>
      <c r="P246" s="49"/>
      <c r="Q246" s="49"/>
    </row>
    <row r="247" spans="5:17" x14ac:dyDescent="0.35">
      <c r="E247" s="47"/>
      <c r="F247" s="48"/>
      <c r="G247" s="48"/>
      <c r="H247" s="48"/>
      <c r="I247" s="48"/>
      <c r="J247" s="48"/>
      <c r="K247" s="48"/>
      <c r="L247" s="48"/>
      <c r="M247" s="49"/>
      <c r="N247" s="49"/>
      <c r="O247" s="49"/>
      <c r="P247" s="49"/>
      <c r="Q247" s="49"/>
    </row>
    <row r="248" spans="5:17" x14ac:dyDescent="0.35">
      <c r="E248" s="47"/>
      <c r="F248" s="48"/>
      <c r="G248" s="48"/>
      <c r="H248" s="48"/>
      <c r="I248" s="48"/>
      <c r="J248" s="48"/>
      <c r="K248" s="48"/>
      <c r="L248" s="48"/>
      <c r="M248" s="49"/>
      <c r="N248" s="49"/>
      <c r="O248" s="49"/>
      <c r="P248" s="49"/>
      <c r="Q248" s="49"/>
    </row>
    <row r="249" spans="5:17" x14ac:dyDescent="0.35">
      <c r="E249" s="47"/>
      <c r="F249" s="48"/>
      <c r="G249" s="48"/>
      <c r="H249" s="48"/>
      <c r="I249" s="48"/>
      <c r="J249" s="48"/>
      <c r="K249" s="48"/>
      <c r="L249" s="48"/>
      <c r="M249" s="49"/>
      <c r="N249" s="49"/>
      <c r="O249" s="49"/>
      <c r="P249" s="49"/>
      <c r="Q249" s="49"/>
    </row>
    <row r="250" spans="5:17" x14ac:dyDescent="0.35">
      <c r="E250" s="47"/>
      <c r="F250" s="48"/>
      <c r="G250" s="48"/>
      <c r="H250" s="48"/>
      <c r="I250" s="48"/>
      <c r="J250" s="48"/>
      <c r="K250" s="48"/>
      <c r="L250" s="48"/>
      <c r="M250" s="49"/>
      <c r="N250" s="49"/>
      <c r="O250" s="49"/>
      <c r="P250" s="49"/>
      <c r="Q250" s="49"/>
    </row>
    <row r="251" spans="5:17" x14ac:dyDescent="0.35">
      <c r="E251" s="47"/>
      <c r="F251" s="48"/>
      <c r="G251" s="48"/>
      <c r="H251" s="48"/>
      <c r="I251" s="48"/>
      <c r="J251" s="48"/>
      <c r="K251" s="48"/>
      <c r="L251" s="48"/>
      <c r="M251" s="49"/>
      <c r="N251" s="49"/>
      <c r="O251" s="49"/>
      <c r="P251" s="49"/>
      <c r="Q251" s="49"/>
    </row>
    <row r="252" spans="5:17" x14ac:dyDescent="0.35">
      <c r="E252" s="47"/>
      <c r="F252" s="48"/>
      <c r="G252" s="48"/>
      <c r="H252" s="48"/>
      <c r="I252" s="48"/>
      <c r="J252" s="48"/>
      <c r="K252" s="48"/>
      <c r="L252" s="48"/>
      <c r="M252" s="49"/>
      <c r="N252" s="49"/>
      <c r="O252" s="49"/>
      <c r="P252" s="49"/>
      <c r="Q252" s="49"/>
    </row>
    <row r="253" spans="5:17" x14ac:dyDescent="0.35">
      <c r="E253" s="47"/>
      <c r="F253" s="48"/>
      <c r="G253" s="48"/>
      <c r="H253" s="48"/>
      <c r="I253" s="48"/>
      <c r="J253" s="48"/>
      <c r="K253" s="48"/>
      <c r="L253" s="48"/>
      <c r="M253" s="49"/>
      <c r="N253" s="49"/>
      <c r="O253" s="49"/>
      <c r="P253" s="49"/>
      <c r="Q253" s="49"/>
    </row>
    <row r="254" spans="5:17" x14ac:dyDescent="0.35">
      <c r="E254" s="47"/>
      <c r="F254" s="48"/>
      <c r="G254" s="48"/>
      <c r="H254" s="48"/>
      <c r="I254" s="48"/>
      <c r="J254" s="48"/>
      <c r="K254" s="48"/>
      <c r="L254" s="48"/>
      <c r="M254" s="49"/>
      <c r="N254" s="49"/>
      <c r="O254" s="49"/>
      <c r="P254" s="49"/>
      <c r="Q254" s="49"/>
    </row>
    <row r="255" spans="5:17" x14ac:dyDescent="0.35">
      <c r="E255" s="47"/>
      <c r="F255" s="48"/>
      <c r="G255" s="48"/>
      <c r="H255" s="48"/>
      <c r="I255" s="48"/>
      <c r="J255" s="48"/>
      <c r="K255" s="48"/>
      <c r="L255" s="48"/>
      <c r="M255" s="49"/>
      <c r="N255" s="49"/>
      <c r="O255" s="49"/>
      <c r="P255" s="49"/>
      <c r="Q255" s="49"/>
    </row>
    <row r="256" spans="5:17" x14ac:dyDescent="0.35">
      <c r="E256" s="47"/>
      <c r="F256" s="48"/>
      <c r="G256" s="48"/>
      <c r="H256" s="48"/>
      <c r="I256" s="48"/>
      <c r="J256" s="48"/>
      <c r="K256" s="48"/>
      <c r="L256" s="48"/>
      <c r="M256" s="49"/>
      <c r="N256" s="49"/>
      <c r="O256" s="49"/>
      <c r="P256" s="49"/>
      <c r="Q256" s="49"/>
    </row>
    <row r="257" spans="5:17" x14ac:dyDescent="0.35">
      <c r="E257" s="47"/>
      <c r="F257" s="48"/>
      <c r="G257" s="48"/>
      <c r="H257" s="48"/>
      <c r="I257" s="48"/>
      <c r="J257" s="48"/>
      <c r="K257" s="48"/>
      <c r="L257" s="48"/>
      <c r="M257" s="49"/>
      <c r="N257" s="49"/>
      <c r="O257" s="49"/>
      <c r="P257" s="49"/>
      <c r="Q257" s="49"/>
    </row>
    <row r="258" spans="5:17" x14ac:dyDescent="0.35">
      <c r="E258" s="47"/>
      <c r="F258" s="48"/>
      <c r="G258" s="48"/>
      <c r="H258" s="48"/>
      <c r="I258" s="48"/>
      <c r="J258" s="48"/>
      <c r="K258" s="48"/>
      <c r="L258" s="48"/>
      <c r="M258" s="49"/>
      <c r="N258" s="49"/>
      <c r="O258" s="49"/>
      <c r="P258" s="49"/>
      <c r="Q258" s="49"/>
    </row>
    <row r="259" spans="5:17" x14ac:dyDescent="0.35">
      <c r="E259" s="47"/>
      <c r="F259" s="48"/>
      <c r="G259" s="48"/>
      <c r="H259" s="48"/>
      <c r="I259" s="48"/>
      <c r="J259" s="48"/>
      <c r="K259" s="48"/>
      <c r="L259" s="48"/>
      <c r="M259" s="49"/>
      <c r="N259" s="49"/>
      <c r="O259" s="49"/>
      <c r="P259" s="49"/>
      <c r="Q259" s="49"/>
    </row>
    <row r="260" spans="5:17" x14ac:dyDescent="0.35">
      <c r="E260" s="47"/>
      <c r="F260" s="48"/>
      <c r="G260" s="48"/>
      <c r="H260" s="48"/>
      <c r="I260" s="48"/>
      <c r="J260" s="48"/>
      <c r="K260" s="48"/>
      <c r="L260" s="48"/>
      <c r="M260" s="49"/>
      <c r="N260" s="49"/>
      <c r="O260" s="49"/>
      <c r="P260" s="49"/>
      <c r="Q260" s="49"/>
    </row>
    <row r="261" spans="5:17" x14ac:dyDescent="0.35">
      <c r="E261" s="47"/>
      <c r="F261" s="48"/>
      <c r="G261" s="48"/>
      <c r="H261" s="48"/>
      <c r="I261" s="48"/>
      <c r="J261" s="48"/>
      <c r="K261" s="48"/>
      <c r="L261" s="48"/>
      <c r="M261" s="49"/>
      <c r="N261" s="49"/>
      <c r="O261" s="49"/>
      <c r="P261" s="49"/>
      <c r="Q261" s="49"/>
    </row>
    <row r="262" spans="5:17" x14ac:dyDescent="0.35">
      <c r="E262" s="47"/>
      <c r="F262" s="48"/>
      <c r="G262" s="48"/>
      <c r="H262" s="48"/>
      <c r="I262" s="48"/>
      <c r="J262" s="48"/>
      <c r="K262" s="48"/>
      <c r="L262" s="48"/>
      <c r="M262" s="49"/>
      <c r="N262" s="49"/>
      <c r="O262" s="49"/>
      <c r="P262" s="49"/>
      <c r="Q262" s="49"/>
    </row>
    <row r="263" spans="5:17" x14ac:dyDescent="0.35">
      <c r="E263" s="47"/>
      <c r="F263" s="48"/>
      <c r="G263" s="48"/>
      <c r="H263" s="48"/>
      <c r="I263" s="48"/>
      <c r="J263" s="48"/>
      <c r="K263" s="48"/>
      <c r="L263" s="48"/>
      <c r="M263" s="49"/>
      <c r="N263" s="49"/>
      <c r="O263" s="49"/>
      <c r="P263" s="49"/>
      <c r="Q263" s="49"/>
    </row>
    <row r="264" spans="5:17" x14ac:dyDescent="0.35">
      <c r="E264" s="47"/>
      <c r="F264" s="48"/>
      <c r="G264" s="48"/>
      <c r="H264" s="48"/>
      <c r="I264" s="48"/>
      <c r="J264" s="48"/>
      <c r="K264" s="48"/>
      <c r="L264" s="48"/>
      <c r="M264" s="49"/>
      <c r="N264" s="49"/>
      <c r="O264" s="49"/>
      <c r="P264" s="49"/>
      <c r="Q264" s="49"/>
    </row>
    <row r="265" spans="5:17" x14ac:dyDescent="0.35">
      <c r="E265" s="47"/>
      <c r="F265" s="48"/>
      <c r="G265" s="48"/>
      <c r="H265" s="48"/>
      <c r="I265" s="48"/>
      <c r="J265" s="48"/>
      <c r="K265" s="48"/>
      <c r="L265" s="48"/>
      <c r="M265" s="49"/>
      <c r="N265" s="49"/>
      <c r="O265" s="49"/>
      <c r="P265" s="49"/>
      <c r="Q265" s="49"/>
    </row>
    <row r="266" spans="5:17" x14ac:dyDescent="0.35">
      <c r="E266" s="47"/>
      <c r="F266" s="48"/>
      <c r="G266" s="48"/>
      <c r="H266" s="48"/>
      <c r="I266" s="48"/>
      <c r="J266" s="48"/>
      <c r="K266" s="48"/>
      <c r="L266" s="48"/>
      <c r="M266" s="49"/>
      <c r="N266" s="49"/>
      <c r="O266" s="49"/>
      <c r="P266" s="49"/>
      <c r="Q266" s="49"/>
    </row>
  </sheetData>
  <autoFilter ref="A3:U127" xr:uid="{C7281262-C43D-4C77-8E6A-53D1B9B414B5}"/>
  <mergeCells count="5">
    <mergeCell ref="M2:Q2"/>
    <mergeCell ref="F2:L2"/>
    <mergeCell ref="R1:U1"/>
    <mergeCell ref="R2:S2"/>
    <mergeCell ref="T2:U2"/>
  </mergeCells>
  <conditionalFormatting sqref="B26:C26 B28:C30 B48:C112 B113:B125 C113:C127 B3:C24 B46 C46:C47 B32:C45 B128:C1048576">
    <cfRule type="colorScale" priority="47">
      <colorScale>
        <cfvo type="num" val="1"/>
        <cfvo type="num" val="2"/>
        <cfvo type="num" val="3"/>
        <color theme="9" tint="0.79998168889431442"/>
        <color theme="9" tint="0.39997558519241921"/>
        <color theme="9" tint="-0.499984740745262"/>
      </colorScale>
    </cfRule>
  </conditionalFormatting>
  <conditionalFormatting sqref="A3">
    <cfRule type="colorScale" priority="41">
      <colorScale>
        <cfvo type="num" val="1"/>
        <cfvo type="num" val="2"/>
        <cfvo type="num" val="3"/>
        <color theme="9" tint="0.79998168889431442"/>
        <color theme="9" tint="0.39997558519241921"/>
        <color theme="9" tint="-0.499984740745262"/>
      </colorScale>
    </cfRule>
  </conditionalFormatting>
  <conditionalFormatting sqref="D121:D123">
    <cfRule type="colorScale" priority="39">
      <colorScale>
        <cfvo type="num" val="1"/>
        <cfvo type="num" val="2"/>
        <cfvo type="num" val="3"/>
        <color theme="9" tint="0.79998168889431442"/>
        <color theme="9" tint="0.39997558519241921"/>
        <color theme="9" tint="-0.499984740745262"/>
      </colorScale>
    </cfRule>
  </conditionalFormatting>
  <conditionalFormatting sqref="B126:B127">
    <cfRule type="colorScale" priority="36">
      <colorScale>
        <cfvo type="num" val="1"/>
        <cfvo type="num" val="2"/>
        <cfvo type="num" val="3"/>
        <color theme="9" tint="0.79998168889431442"/>
        <color theme="9" tint="0.39997558519241921"/>
        <color theme="9" tint="-0.499984740745262"/>
      </colorScale>
    </cfRule>
  </conditionalFormatting>
  <conditionalFormatting sqref="C103">
    <cfRule type="colorScale" priority="32">
      <colorScale>
        <cfvo type="num" val="1"/>
        <cfvo type="num" val="2"/>
        <cfvo type="num" val="3"/>
        <color theme="9" tint="0.79998168889431442"/>
        <color theme="9" tint="0.39997558519241921"/>
        <color theme="9" tint="-0.499984740745262"/>
      </colorScale>
    </cfRule>
  </conditionalFormatting>
  <conditionalFormatting sqref="B117:B118">
    <cfRule type="colorScale" priority="24">
      <colorScale>
        <cfvo type="num" val="1"/>
        <cfvo type="num" val="2"/>
        <cfvo type="num" val="3"/>
        <color theme="9" tint="0.79998168889431442"/>
        <color theme="9" tint="0.39997558519241921"/>
        <color theme="9" tint="-0.499984740745262"/>
      </colorScale>
    </cfRule>
  </conditionalFormatting>
  <conditionalFormatting sqref="B47">
    <cfRule type="colorScale" priority="19">
      <colorScale>
        <cfvo type="num" val="1"/>
        <cfvo type="num" val="2"/>
        <cfvo type="num" val="3"/>
        <color theme="9" tint="0.79998168889431442"/>
        <color theme="9" tint="0.39997558519241921"/>
        <color theme="9" tint="-0.499984740745262"/>
      </colorScale>
    </cfRule>
  </conditionalFormatting>
  <conditionalFormatting sqref="B25:C25">
    <cfRule type="colorScale" priority="14">
      <colorScale>
        <cfvo type="num" val="1"/>
        <cfvo type="num" val="2"/>
        <cfvo type="num" val="3"/>
        <color theme="9" tint="0.79998168889431442"/>
        <color theme="9" tint="0.39997558519241921"/>
        <color theme="9" tint="-0.499984740745262"/>
      </colorScale>
    </cfRule>
  </conditionalFormatting>
  <conditionalFormatting sqref="B27:C27">
    <cfRule type="colorScale" priority="12">
      <colorScale>
        <cfvo type="num" val="1"/>
        <cfvo type="num" val="2"/>
        <cfvo type="num" val="3"/>
        <color theme="9" tint="0.79998168889431442"/>
        <color theme="9" tint="0.39997558519241921"/>
        <color theme="9" tint="-0.499984740745262"/>
      </colorScale>
    </cfRule>
  </conditionalFormatting>
  <conditionalFormatting sqref="B31:C31">
    <cfRule type="colorScale" priority="10">
      <colorScale>
        <cfvo type="num" val="1"/>
        <cfvo type="num" val="2"/>
        <cfvo type="num" val="3"/>
        <color theme="9" tint="0.79998168889431442"/>
        <color theme="9" tint="0.39997558519241921"/>
        <color theme="9" tint="-0.499984740745262"/>
      </colorScale>
    </cfRule>
  </conditionalFormatting>
  <conditionalFormatting sqref="B190:B191">
    <cfRule type="colorScale" priority="8">
      <colorScale>
        <cfvo type="num" val="1"/>
        <cfvo type="num" val="2"/>
        <cfvo type="num" val="3"/>
        <color theme="9" tint="0.79998168889431442"/>
        <color theme="9" tint="0.39997558519241921"/>
        <color theme="9" tint="-0.499984740745262"/>
      </colorScale>
    </cfRule>
  </conditionalFormatting>
  <conditionalFormatting sqref="B164">
    <cfRule type="colorScale" priority="7">
      <colorScale>
        <cfvo type="num" val="1"/>
        <cfvo type="num" val="2"/>
        <cfvo type="num" val="3"/>
        <color theme="9" tint="0.79998168889431442"/>
        <color theme="9" tint="0.39997558519241921"/>
        <color theme="9" tint="-0.499984740745262"/>
      </colorScale>
    </cfRule>
  </conditionalFormatting>
  <conditionalFormatting sqref="D124">
    <cfRule type="colorScale" priority="5">
      <colorScale>
        <cfvo type="num" val="1"/>
        <cfvo type="num" val="2"/>
        <cfvo type="num" val="3"/>
        <color theme="9" tint="0.79998168889431442"/>
        <color theme="9" tint="0.39997558519241921"/>
        <color theme="9" tint="-0.499984740745262"/>
      </colorScale>
    </cfRule>
  </conditionalFormatting>
  <conditionalFormatting sqref="D125">
    <cfRule type="colorScale" priority="3">
      <colorScale>
        <cfvo type="num" val="1"/>
        <cfvo type="num" val="2"/>
        <cfvo type="num" val="3"/>
        <color theme="9" tint="0.79998168889431442"/>
        <color theme="9" tint="0.39997558519241921"/>
        <color theme="9" tint="-0.499984740745262"/>
      </colorScale>
    </cfRule>
  </conditionalFormatting>
  <conditionalFormatting sqref="D126:D127">
    <cfRule type="colorScale" priority="2">
      <colorScale>
        <cfvo type="num" val="1"/>
        <cfvo type="num" val="2"/>
        <cfvo type="num" val="3"/>
        <color theme="9" tint="0.79998168889431442"/>
        <color theme="9" tint="0.39997558519241921"/>
        <color theme="9" tint="-0.499984740745262"/>
      </colorScale>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C0C54EB-1592-40BA-A5AD-A456E5725323}">
          <x14:formula1>
            <xm:f>'Validation des données'!$B$3:$B$8</xm:f>
          </x14:formula1>
          <xm:sqref>T53:T57 R136:R139 T136:T139 R29:R32 T29:T32 R34 T34 T36:T38 R36:R38 R44 T44 T150 R150 R154:R155 T154:T155 T157:T158 R157:R158 R160 T160 T162 R162 R164:R165 T164:T165 T167 R167 R169 T169 T171:T176 R171:R176 R178:R180 T178:T180 T182 R182 R190:R196 T190:T196 R48:R51 T48:T51 R53:R57 T184:T186 R59:R60 T59:T60 T62:T64 R62:R64 T68:T69 R68:R69 R71 T71 T83:T86 R83:R86 R141:R145 T105:T107 R105:R107 R109 T109 T111:T114 R111:R114 R116:R119 T116:T119 T141:T145 T88:T92 R88:R92 R73:R81 T73:T81 R184:R186 T66 R66 T4:T10 R4:R10 T12:T17 R12:R17 T22:T25 R22:R25 T27 R27 R94:R103 T94:T103 T121:T126 R121:R126 T131:T132 T20 R131:R132 R20 T147 T40:T41 R147 R40:R41 R199 R46 T199 T46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CFCEA-3893-44DF-A24F-95ED5C40530A}">
  <dimension ref="B1:AD197"/>
  <sheetViews>
    <sheetView zoomScale="89" zoomScaleNormal="100" workbookViewId="0">
      <selection activeCell="K24" sqref="K24"/>
    </sheetView>
  </sheetViews>
  <sheetFormatPr baseColWidth="10" defaultColWidth="8.90625" defaultRowHeight="14.5" x14ac:dyDescent="0.35"/>
  <cols>
    <col min="1" max="1" width="3.54296875" customWidth="1"/>
    <col min="2" max="2" width="8.90625" customWidth="1"/>
    <col min="3" max="3" width="22.08984375" bestFit="1" customWidth="1"/>
    <col min="4" max="9" width="16.6328125" style="1" customWidth="1"/>
    <col min="10" max="10" width="8.90625" customWidth="1"/>
    <col min="11" max="11" width="41.1796875" customWidth="1"/>
    <col min="12" max="14" width="21.54296875" customWidth="1"/>
    <col min="15" max="15" width="3" customWidth="1"/>
    <col min="16" max="16" width="37.54296875" customWidth="1"/>
    <col min="17" max="17" width="20.54296875" customWidth="1"/>
  </cols>
  <sheetData>
    <row r="1" spans="2:30" ht="15.65" customHeight="1" x14ac:dyDescent="0.35">
      <c r="B1" s="123" t="s">
        <v>362</v>
      </c>
      <c r="C1" s="124"/>
      <c r="D1" s="124"/>
      <c r="E1" s="124"/>
      <c r="F1" s="124"/>
      <c r="G1" s="124"/>
      <c r="H1" s="124"/>
      <c r="I1" s="125"/>
      <c r="K1" s="129" t="s">
        <v>361</v>
      </c>
      <c r="L1" s="130"/>
      <c r="M1" s="130"/>
      <c r="N1" s="131"/>
      <c r="P1" s="135" t="s">
        <v>364</v>
      </c>
      <c r="Q1" s="136"/>
      <c r="T1" s="31"/>
      <c r="U1" s="31"/>
      <c r="V1" s="31"/>
      <c r="W1" s="31"/>
      <c r="X1" s="31"/>
      <c r="Y1" s="31"/>
      <c r="Z1" s="31"/>
      <c r="AA1" s="31"/>
      <c r="AB1" s="31"/>
      <c r="AC1" s="31"/>
      <c r="AD1" s="31"/>
    </row>
    <row r="2" spans="2:30" x14ac:dyDescent="0.35">
      <c r="B2" s="126"/>
      <c r="C2" s="127"/>
      <c r="D2" s="127"/>
      <c r="E2" s="127"/>
      <c r="F2" s="127"/>
      <c r="G2" s="127"/>
      <c r="H2" s="127"/>
      <c r="I2" s="128"/>
      <c r="K2" s="132"/>
      <c r="L2" s="133"/>
      <c r="M2" s="133"/>
      <c r="N2" s="134"/>
      <c r="P2" s="137"/>
      <c r="Q2" s="138"/>
      <c r="T2" s="31"/>
      <c r="U2" s="31"/>
      <c r="V2" s="31"/>
      <c r="W2" s="31"/>
      <c r="X2" s="31"/>
      <c r="Y2" s="31"/>
      <c r="Z2" s="31"/>
      <c r="AA2" s="31"/>
      <c r="AB2" s="31"/>
      <c r="AC2" s="31"/>
      <c r="AD2" s="31"/>
    </row>
    <row r="3" spans="2:30" s="19" customFormat="1" x14ac:dyDescent="0.35">
      <c r="B3" s="86" t="s">
        <v>231</v>
      </c>
      <c r="C3" s="84" t="s">
        <v>250</v>
      </c>
      <c r="D3" s="84" t="s">
        <v>354</v>
      </c>
      <c r="E3" s="84" t="s">
        <v>355</v>
      </c>
      <c r="F3" s="84" t="s">
        <v>356</v>
      </c>
      <c r="G3" s="84" t="s">
        <v>619</v>
      </c>
      <c r="H3" s="84" t="s">
        <v>357</v>
      </c>
      <c r="I3" s="87" t="s">
        <v>358</v>
      </c>
      <c r="K3" s="22" t="s">
        <v>250</v>
      </c>
      <c r="L3" s="21" t="s">
        <v>359</v>
      </c>
      <c r="M3" s="21" t="s">
        <v>360</v>
      </c>
      <c r="N3" s="23" t="s">
        <v>358</v>
      </c>
      <c r="P3" s="29" t="s">
        <v>250</v>
      </c>
      <c r="Q3" s="30" t="s">
        <v>363</v>
      </c>
      <c r="T3" s="32"/>
      <c r="U3" s="32"/>
      <c r="V3" s="32"/>
      <c r="W3" s="32"/>
      <c r="X3" s="32"/>
      <c r="Y3" s="32"/>
      <c r="Z3" s="32"/>
      <c r="AA3" s="32"/>
      <c r="AB3" s="32"/>
      <c r="AC3" s="32"/>
      <c r="AD3" s="32"/>
    </row>
    <row r="4" spans="2:30" x14ac:dyDescent="0.35">
      <c r="B4" s="88">
        <v>1</v>
      </c>
      <c r="C4" s="89" t="str">
        <f>_xlfn.XLOOKUP(B4,'1. Questionnaire d''entretien '!$A:$A,'1. Questionnaire d''entretien '!C:C)</f>
        <v>1. Stratégie et Gouvernance</v>
      </c>
      <c r="D4" s="34" t="str">
        <f>IF(_xlfn.XLOOKUP(B4,'1. Questionnaire d''entretien '!$A:$A,'1. Questionnaire d''entretien '!R:R)="","N/A",_xlfn.XLOOKUP(B4,'1. Questionnaire d''entretien '!$A:$A,'1. Questionnaire d''entretien '!R:R))</f>
        <v>N/A</v>
      </c>
      <c r="E4" s="34" t="str">
        <f>IF(_xlfn.XLOOKUP(B4,'1. Questionnaire d''entretien '!$A:$A,'1. Questionnaire d''entretien '!T:T)="","N/A",_xlfn.XLOOKUP(B4,'1. Questionnaire d''entretien '!$A:$A,'1. Questionnaire d''entretien '!T:T))</f>
        <v>N/A</v>
      </c>
      <c r="F4" s="34" t="str">
        <f>IF(AND($D4="N/A",$E4="N/A"),"N/A",AVERAGE($D4:$E4))</f>
        <v>N/A</v>
      </c>
      <c r="G4" s="34">
        <f>_xlfn.XLOOKUP(B4,'1. Questionnaire d''entretien '!$A:$A,'1. Questionnaire d''entretien '!B:B)</f>
        <v>1</v>
      </c>
      <c r="H4" s="85" cm="1">
        <f t="array" ref="H4">_xlfn.IFS(G4=1,1,G4=2,0.75,G4=3,0.5)</f>
        <v>1</v>
      </c>
      <c r="I4" s="35" t="str">
        <f t="shared" ref="I4:I67" si="0">IF($F4="N/A","N/A",$F4*$H4)</f>
        <v>N/A</v>
      </c>
      <c r="K4" s="24" t="s">
        <v>215</v>
      </c>
      <c r="L4" s="18">
        <f>SUMIF('2. Note de maturité'!$C$4:$C$229,K4,'2. Note de maturité'!$I$4:$I$229)</f>
        <v>0</v>
      </c>
      <c r="M4" s="18">
        <f>SUMIFS($H$4:$H$229,'2. Note de maturité'!$C$4:$C$229,'2. Note de maturité'!K4,'2. Note de maturité'!$F$4:$F$229,"&lt;&gt;N/A")</f>
        <v>0</v>
      </c>
      <c r="N4" s="25" t="e">
        <f t="shared" ref="N4:N10" si="1">L4/M4</f>
        <v>#DIV/0!</v>
      </c>
      <c r="P4" s="24" t="s">
        <v>215</v>
      </c>
      <c r="Q4" s="27" t="str">
        <f>IF(ISNUMBER(N4),N4,"N/A")</f>
        <v>N/A</v>
      </c>
      <c r="T4" s="31"/>
      <c r="U4" s="31"/>
      <c r="V4" s="31"/>
      <c r="W4" s="31"/>
      <c r="X4" s="31"/>
      <c r="Y4" s="31"/>
      <c r="Z4" s="31"/>
      <c r="AA4" s="31"/>
      <c r="AB4" s="31"/>
      <c r="AC4" s="31"/>
      <c r="AD4" s="31"/>
    </row>
    <row r="5" spans="2:30" x14ac:dyDescent="0.35">
      <c r="B5" s="88">
        <f>B4+1</f>
        <v>2</v>
      </c>
      <c r="C5" s="89" t="str">
        <f>_xlfn.XLOOKUP(B5,'1. Questionnaire d''entretien '!$A:$A,'1. Questionnaire d''entretien '!C:C)</f>
        <v>1. Stratégie et Gouvernance</v>
      </c>
      <c r="D5" s="34" t="str">
        <f>IF(_xlfn.XLOOKUP(B5,'1. Questionnaire d''entretien '!$A:$A,'1. Questionnaire d''entretien '!R:R)="","N/A",_xlfn.XLOOKUP(B5,'1. Questionnaire d''entretien '!$A:$A,'1. Questionnaire d''entretien '!R:R))</f>
        <v>N/A</v>
      </c>
      <c r="E5" s="34" t="str">
        <f>IF(_xlfn.XLOOKUP(B5,'1. Questionnaire d''entretien '!$A:$A,'1. Questionnaire d''entretien '!T:T)="","N/A",_xlfn.XLOOKUP(B5,'1. Questionnaire d''entretien '!$A:$A,'1. Questionnaire d''entretien '!T:T))</f>
        <v>N/A</v>
      </c>
      <c r="F5" s="34" t="str">
        <f t="shared" ref="F5:F68" si="2">IF(AND($D5="N/A",$E5="N/A"),"N/A",AVERAGE($D5:$E5))</f>
        <v>N/A</v>
      </c>
      <c r="G5" s="34">
        <f>_xlfn.XLOOKUP(B5,'1. Questionnaire d''entretien '!$A:$A,'1. Questionnaire d''entretien '!B:B)</f>
        <v>1</v>
      </c>
      <c r="H5" s="85" cm="1">
        <f t="array" ref="H5">_xlfn.IFS(G5=1,1,G5=2,0.75,G5=3,0.5)</f>
        <v>1</v>
      </c>
      <c r="I5" s="35" t="str">
        <f t="shared" si="0"/>
        <v>N/A</v>
      </c>
      <c r="K5" s="24" t="s">
        <v>216</v>
      </c>
      <c r="L5" s="18">
        <f>SUMIF('2. Note de maturité'!$C$4:$C$229,K5,'2. Note de maturité'!$I$4:$I$229)</f>
        <v>0</v>
      </c>
      <c r="M5" s="18">
        <f>SUMIFS($H$4:$H$229,'2. Note de maturité'!$C$4:$C$229,'2. Note de maturité'!K5,'2. Note de maturité'!$F$4:$F$229,"&lt;&gt;N/A")</f>
        <v>0</v>
      </c>
      <c r="N5" s="25" t="e">
        <f t="shared" si="1"/>
        <v>#DIV/0!</v>
      </c>
      <c r="P5" s="24" t="s">
        <v>216</v>
      </c>
      <c r="Q5" s="27" t="str">
        <f t="shared" ref="Q5:Q10" si="3">IF(ISNUMBER(N5),N5,"N/A")</f>
        <v>N/A</v>
      </c>
      <c r="T5" s="31"/>
      <c r="U5" s="31"/>
      <c r="V5" s="31"/>
      <c r="W5" s="31"/>
      <c r="X5" s="31"/>
      <c r="Y5" s="31"/>
      <c r="Z5" s="31"/>
      <c r="AA5" s="31"/>
      <c r="AB5" s="31"/>
      <c r="AC5" s="31"/>
      <c r="AD5" s="31"/>
    </row>
    <row r="6" spans="2:30" x14ac:dyDescent="0.35">
      <c r="B6" s="88">
        <f t="shared" ref="B6:B69" si="4">B5+1</f>
        <v>3</v>
      </c>
      <c r="C6" s="89" t="str">
        <f>_xlfn.XLOOKUP(B6,'1. Questionnaire d''entretien '!$A:$A,'1. Questionnaire d''entretien '!C:C)</f>
        <v>1. Stratégie et Gouvernance</v>
      </c>
      <c r="D6" s="34" t="str">
        <f>IF(_xlfn.XLOOKUP(B6,'1. Questionnaire d''entretien '!$A:$A,'1. Questionnaire d''entretien '!R:R)="","N/A",_xlfn.XLOOKUP(B6,'1. Questionnaire d''entretien '!$A:$A,'1. Questionnaire d''entretien '!R:R))</f>
        <v>N/A</v>
      </c>
      <c r="E6" s="34" t="str">
        <f>IF(_xlfn.XLOOKUP(B6,'1. Questionnaire d''entretien '!$A:$A,'1. Questionnaire d''entretien '!T:T)="","N/A",_xlfn.XLOOKUP(B6,'1. Questionnaire d''entretien '!$A:$A,'1. Questionnaire d''entretien '!T:T))</f>
        <v>N/A</v>
      </c>
      <c r="F6" s="34" t="str">
        <f t="shared" si="2"/>
        <v>N/A</v>
      </c>
      <c r="G6" s="34">
        <f>_xlfn.XLOOKUP(B6,'1. Questionnaire d''entretien '!$A:$A,'1. Questionnaire d''entretien '!B:B)</f>
        <v>1</v>
      </c>
      <c r="H6" s="85" cm="1">
        <f t="array" ref="H6">_xlfn.IFS(G6=1,1,G6=2,0.75,G6=3,0.5)</f>
        <v>1</v>
      </c>
      <c r="I6" s="35" t="str">
        <f t="shared" si="0"/>
        <v>N/A</v>
      </c>
      <c r="K6" s="24" t="s">
        <v>217</v>
      </c>
      <c r="L6" s="18">
        <f>SUMIF('2. Note de maturité'!$C$4:$C$229,K6,'2. Note de maturité'!$I$4:$I$229)</f>
        <v>0</v>
      </c>
      <c r="M6" s="18">
        <f>SUMIFS($H$4:$H$229,'2. Note de maturité'!$C$4:$C$229,'2. Note de maturité'!K6,'2. Note de maturité'!$F$4:$F$229,"&lt;&gt;N/A")</f>
        <v>0</v>
      </c>
      <c r="N6" s="25" t="e">
        <f t="shared" si="1"/>
        <v>#DIV/0!</v>
      </c>
      <c r="P6" s="24" t="s">
        <v>217</v>
      </c>
      <c r="Q6" s="27" t="str">
        <f t="shared" si="3"/>
        <v>N/A</v>
      </c>
      <c r="T6" s="31"/>
      <c r="U6" s="31"/>
      <c r="V6" s="31"/>
      <c r="W6" s="31"/>
      <c r="X6" s="31"/>
      <c r="Y6" s="31"/>
      <c r="Z6" s="31"/>
      <c r="AA6" s="31"/>
      <c r="AB6" s="31"/>
      <c r="AC6" s="31"/>
      <c r="AD6" s="31"/>
    </row>
    <row r="7" spans="2:30" x14ac:dyDescent="0.35">
      <c r="B7" s="88">
        <f t="shared" si="4"/>
        <v>4</v>
      </c>
      <c r="C7" s="89" t="str">
        <f>_xlfn.XLOOKUP(B7,'1. Questionnaire d''entretien '!$A:$A,'1. Questionnaire d''entretien '!C:C)</f>
        <v>1. Stratégie et Gouvernance</v>
      </c>
      <c r="D7" s="34" t="str">
        <f>IF(_xlfn.XLOOKUP(B7,'1. Questionnaire d''entretien '!$A:$A,'1. Questionnaire d''entretien '!R:R)="","N/A",_xlfn.XLOOKUP(B7,'1. Questionnaire d''entretien '!$A:$A,'1. Questionnaire d''entretien '!R:R))</f>
        <v>N/A</v>
      </c>
      <c r="E7" s="34" t="str">
        <f>IF(_xlfn.XLOOKUP(B7,'1. Questionnaire d''entretien '!$A:$A,'1. Questionnaire d''entretien '!T:T)="","N/A",_xlfn.XLOOKUP(B7,'1. Questionnaire d''entretien '!$A:$A,'1. Questionnaire d''entretien '!T:T))</f>
        <v>N/A</v>
      </c>
      <c r="F7" s="34" t="str">
        <f t="shared" si="2"/>
        <v>N/A</v>
      </c>
      <c r="G7" s="34">
        <f>_xlfn.XLOOKUP(B7,'1. Questionnaire d''entretien '!$A:$A,'1. Questionnaire d''entretien '!B:B)</f>
        <v>1</v>
      </c>
      <c r="H7" s="85" cm="1">
        <f t="array" ref="H7">_xlfn.IFS(G7=1,1,G7=2,0.75,G7=3,0.5)</f>
        <v>1</v>
      </c>
      <c r="I7" s="35" t="str">
        <f t="shared" si="0"/>
        <v>N/A</v>
      </c>
      <c r="K7" s="24" t="s">
        <v>521</v>
      </c>
      <c r="L7" s="18">
        <f>SUMIF('2. Note de maturité'!$C$4:$C$229,K7,'2. Note de maturité'!$I$4:$I$229)</f>
        <v>0</v>
      </c>
      <c r="M7" s="18">
        <f>SUMIFS($H$4:$H$229,'2. Note de maturité'!$C$4:$C$229,'2. Note de maturité'!K7,'2. Note de maturité'!$F$4:$F$229,"&lt;&gt;N/A")</f>
        <v>0</v>
      </c>
      <c r="N7" s="25" t="e">
        <f t="shared" si="1"/>
        <v>#DIV/0!</v>
      </c>
      <c r="P7" s="24" t="s">
        <v>521</v>
      </c>
      <c r="Q7" s="27" t="str">
        <f t="shared" si="3"/>
        <v>N/A</v>
      </c>
      <c r="T7" s="31"/>
      <c r="U7" s="31"/>
      <c r="V7" s="31"/>
      <c r="W7" s="31"/>
      <c r="X7" s="31"/>
      <c r="Y7" s="31"/>
      <c r="Z7" s="31"/>
      <c r="AA7" s="31"/>
      <c r="AB7" s="31"/>
      <c r="AC7" s="31"/>
      <c r="AD7" s="31"/>
    </row>
    <row r="8" spans="2:30" x14ac:dyDescent="0.35">
      <c r="B8" s="88">
        <f t="shared" si="4"/>
        <v>5</v>
      </c>
      <c r="C8" s="89" t="str">
        <f>_xlfn.XLOOKUP(B8,'1. Questionnaire d''entretien '!$A:$A,'1. Questionnaire d''entretien '!C:C)</f>
        <v>1. Stratégie et Gouvernance</v>
      </c>
      <c r="D8" s="34" t="str">
        <f>IF(_xlfn.XLOOKUP(B8,'1. Questionnaire d''entretien '!$A:$A,'1. Questionnaire d''entretien '!R:R)="","N/A",_xlfn.XLOOKUP(B8,'1. Questionnaire d''entretien '!$A:$A,'1. Questionnaire d''entretien '!R:R))</f>
        <v>N/A</v>
      </c>
      <c r="E8" s="34" t="str">
        <f>IF(_xlfn.XLOOKUP(B8,'1. Questionnaire d''entretien '!$A:$A,'1. Questionnaire d''entretien '!T:T)="","N/A",_xlfn.XLOOKUP(B8,'1. Questionnaire d''entretien '!$A:$A,'1. Questionnaire d''entretien '!T:T))</f>
        <v>N/A</v>
      </c>
      <c r="F8" s="34" t="str">
        <f t="shared" si="2"/>
        <v>N/A</v>
      </c>
      <c r="G8" s="34">
        <f>_xlfn.XLOOKUP(B8,'1. Questionnaire d''entretien '!$A:$A,'1. Questionnaire d''entretien '!B:B)</f>
        <v>2</v>
      </c>
      <c r="H8" s="85" cm="1">
        <f t="array" ref="H8">_xlfn.IFS(G8=1,1,G8=2,0.75,G8=3,0.5)</f>
        <v>0.75</v>
      </c>
      <c r="I8" s="35" t="str">
        <f t="shared" si="0"/>
        <v>N/A</v>
      </c>
      <c r="K8" s="24" t="s">
        <v>218</v>
      </c>
      <c r="L8" s="18">
        <f>SUMIF('2. Note de maturité'!$C$4:$C$229,K8,'2. Note de maturité'!$I$4:$I$229)</f>
        <v>0</v>
      </c>
      <c r="M8" s="18">
        <f>SUMIFS($H$4:$H$229,'2. Note de maturité'!$C$4:$C$229,'2. Note de maturité'!K8,'2. Note de maturité'!$F$4:$F$229,"&lt;&gt;N/A")</f>
        <v>0</v>
      </c>
      <c r="N8" s="25" t="e">
        <f t="shared" si="1"/>
        <v>#DIV/0!</v>
      </c>
      <c r="P8" s="24" t="s">
        <v>218</v>
      </c>
      <c r="Q8" s="27" t="str">
        <f t="shared" si="3"/>
        <v>N/A</v>
      </c>
      <c r="T8" s="31"/>
      <c r="U8" s="31"/>
      <c r="V8" s="31"/>
      <c r="W8" s="31"/>
      <c r="X8" s="31"/>
      <c r="Y8" s="31"/>
      <c r="Z8" s="31"/>
      <c r="AA8" s="31"/>
      <c r="AB8" s="31"/>
      <c r="AC8" s="31"/>
      <c r="AD8" s="31"/>
    </row>
    <row r="9" spans="2:30" x14ac:dyDescent="0.35">
      <c r="B9" s="88">
        <f t="shared" si="4"/>
        <v>6</v>
      </c>
      <c r="C9" s="89" t="str">
        <f>_xlfn.XLOOKUP(B9,'1. Questionnaire d''entretien '!$A:$A,'1. Questionnaire d''entretien '!C:C)</f>
        <v>1. Stratégie et Gouvernance</v>
      </c>
      <c r="D9" s="34" t="str">
        <f>IF(_xlfn.XLOOKUP(B9,'1. Questionnaire d''entretien '!$A:$A,'1. Questionnaire d''entretien '!R:R)="","N/A",_xlfn.XLOOKUP(B9,'1. Questionnaire d''entretien '!$A:$A,'1. Questionnaire d''entretien '!R:R))</f>
        <v>N/A</v>
      </c>
      <c r="E9" s="34" t="str">
        <f>IF(_xlfn.XLOOKUP(B9,'1. Questionnaire d''entretien '!$A:$A,'1. Questionnaire d''entretien '!T:T)="","N/A",_xlfn.XLOOKUP(B9,'1. Questionnaire d''entretien '!$A:$A,'1. Questionnaire d''entretien '!T:T))</f>
        <v>N/A</v>
      </c>
      <c r="F9" s="34" t="str">
        <f t="shared" si="2"/>
        <v>N/A</v>
      </c>
      <c r="G9" s="34">
        <f>_xlfn.XLOOKUP(B9,'1. Questionnaire d''entretien '!$A:$A,'1. Questionnaire d''entretien '!B:B)</f>
        <v>1</v>
      </c>
      <c r="H9" s="85" cm="1">
        <f t="array" ref="H9">_xlfn.IFS(G9=1,1,G9=2,0.75,G9=3,0.5)</f>
        <v>1</v>
      </c>
      <c r="I9" s="35" t="str">
        <f t="shared" si="0"/>
        <v>N/A</v>
      </c>
      <c r="K9" s="24" t="s">
        <v>219</v>
      </c>
      <c r="L9" s="18">
        <f>SUMIF('2. Note de maturité'!$C$4:$C$229,K9,'2. Note de maturité'!$I$4:$I$229)</f>
        <v>0</v>
      </c>
      <c r="M9" s="18">
        <f>SUMIFS($H$4:$H$229,'2. Note de maturité'!$C$4:$C$229,'2. Note de maturité'!K9,'2. Note de maturité'!$F$4:$F$229,"&lt;&gt;N/A")</f>
        <v>0</v>
      </c>
      <c r="N9" s="25" t="e">
        <f t="shared" si="1"/>
        <v>#DIV/0!</v>
      </c>
      <c r="P9" s="24" t="s">
        <v>219</v>
      </c>
      <c r="Q9" s="27" t="str">
        <f t="shared" si="3"/>
        <v>N/A</v>
      </c>
      <c r="T9" s="31"/>
      <c r="U9" s="31"/>
      <c r="V9" s="31"/>
      <c r="W9" s="31"/>
      <c r="X9" s="31"/>
      <c r="Y9" s="31"/>
      <c r="Z9" s="31"/>
      <c r="AA9" s="31"/>
      <c r="AB9" s="31"/>
      <c r="AC9" s="31"/>
      <c r="AD9" s="31"/>
    </row>
    <row r="10" spans="2:30" ht="15" thickBot="1" x14ac:dyDescent="0.4">
      <c r="B10" s="88">
        <f t="shared" si="4"/>
        <v>7</v>
      </c>
      <c r="C10" s="89" t="str">
        <f>_xlfn.XLOOKUP(B10,'1. Questionnaire d''entretien '!$A:$A,'1. Questionnaire d''entretien '!C:C)</f>
        <v>1. Stratégie et Gouvernance</v>
      </c>
      <c r="D10" s="34" t="str">
        <f>IF(_xlfn.XLOOKUP(B10,'1. Questionnaire d''entretien '!$A:$A,'1. Questionnaire d''entretien '!R:R)="","N/A",_xlfn.XLOOKUP(B10,'1. Questionnaire d''entretien '!$A:$A,'1. Questionnaire d''entretien '!R:R))</f>
        <v>N/A</v>
      </c>
      <c r="E10" s="34" t="str">
        <f>IF(_xlfn.XLOOKUP(B10,'1. Questionnaire d''entretien '!$A:$A,'1. Questionnaire d''entretien '!T:T)="","N/A",_xlfn.XLOOKUP(B10,'1. Questionnaire d''entretien '!$A:$A,'1. Questionnaire d''entretien '!T:T))</f>
        <v>N/A</v>
      </c>
      <c r="F10" s="34" t="str">
        <f t="shared" si="2"/>
        <v>N/A</v>
      </c>
      <c r="G10" s="34">
        <f>_xlfn.XLOOKUP(B10,'1. Questionnaire d''entretien '!$A:$A,'1. Questionnaire d''entretien '!B:B)</f>
        <v>2</v>
      </c>
      <c r="H10" s="85" cm="1">
        <f t="array" ref="H10">_xlfn.IFS(G10=1,1,G10=2,0.75,G10=3,0.5)</f>
        <v>0.75</v>
      </c>
      <c r="I10" s="35" t="str">
        <f t="shared" si="0"/>
        <v>N/A</v>
      </c>
      <c r="K10" s="26" t="s">
        <v>522</v>
      </c>
      <c r="L10" s="140">
        <f>SUMIF('2. Note de maturité'!$C$4:$C$229,K10,'2. Note de maturité'!$I$4:$I$229)</f>
        <v>0</v>
      </c>
      <c r="M10" s="140">
        <f>SUMIFS($H$4:$H$229,'2. Note de maturité'!$C$4:$C$229,'2. Note de maturité'!K10,'2. Note de maturité'!$F$4:$F$229,"&lt;&gt;N/A")</f>
        <v>0</v>
      </c>
      <c r="N10" s="36" t="e">
        <f t="shared" si="1"/>
        <v>#DIV/0!</v>
      </c>
      <c r="P10" s="26" t="s">
        <v>522</v>
      </c>
      <c r="Q10" s="28" t="str">
        <f t="shared" si="3"/>
        <v>N/A</v>
      </c>
      <c r="T10" s="31"/>
      <c r="U10" s="31"/>
      <c r="V10" s="31"/>
      <c r="W10" s="31"/>
      <c r="X10" s="31"/>
      <c r="Y10" s="31"/>
      <c r="Z10" s="31"/>
      <c r="AA10" s="31"/>
      <c r="AB10" s="31"/>
      <c r="AC10" s="31"/>
      <c r="AD10" s="31"/>
    </row>
    <row r="11" spans="2:30" x14ac:dyDescent="0.35">
      <c r="B11" s="88">
        <f t="shared" si="4"/>
        <v>8</v>
      </c>
      <c r="C11" s="89" t="str">
        <f>_xlfn.XLOOKUP(B11,'1. Questionnaire d''entretien '!$A:$A,'1. Questionnaire d''entretien '!C:C)</f>
        <v>1. Stratégie et Gouvernance</v>
      </c>
      <c r="D11" s="34" t="str">
        <f>IF(_xlfn.XLOOKUP(B11,'1. Questionnaire d''entretien '!$A:$A,'1. Questionnaire d''entretien '!R:R)="","N/A",_xlfn.XLOOKUP(B11,'1. Questionnaire d''entretien '!$A:$A,'1. Questionnaire d''entretien '!R:R))</f>
        <v>N/A</v>
      </c>
      <c r="E11" s="34" t="str">
        <f>IF(_xlfn.XLOOKUP(B11,'1. Questionnaire d''entretien '!$A:$A,'1. Questionnaire d''entretien '!T:T)="","N/A",_xlfn.XLOOKUP(B11,'1. Questionnaire d''entretien '!$A:$A,'1. Questionnaire d''entretien '!T:T))</f>
        <v>N/A</v>
      </c>
      <c r="F11" s="34" t="str">
        <f t="shared" si="2"/>
        <v>N/A</v>
      </c>
      <c r="G11" s="34">
        <f>_xlfn.XLOOKUP(B11,'1. Questionnaire d''entretien '!$A:$A,'1. Questionnaire d''entretien '!B:B)</f>
        <v>2</v>
      </c>
      <c r="H11" s="85" cm="1">
        <f t="array" ref="H11">_xlfn.IFS(G11=1,1,G11=2,0.75,G11=3,0.5)</f>
        <v>0.75</v>
      </c>
      <c r="I11" s="35" t="str">
        <f t="shared" si="0"/>
        <v>N/A</v>
      </c>
      <c r="T11" s="31"/>
      <c r="U11" s="31"/>
      <c r="V11" s="31"/>
      <c r="W11" s="31"/>
      <c r="X11" s="31"/>
      <c r="Y11" s="31"/>
      <c r="Z11" s="31"/>
      <c r="AA11" s="31"/>
      <c r="AB11" s="31"/>
      <c r="AC11" s="31"/>
      <c r="AD11" s="31"/>
    </row>
    <row r="12" spans="2:30" ht="15" thickBot="1" x14ac:dyDescent="0.4">
      <c r="B12" s="88">
        <f t="shared" si="4"/>
        <v>9</v>
      </c>
      <c r="C12" s="89" t="str">
        <f>_xlfn.XLOOKUP(B12,'1. Questionnaire d''entretien '!$A:$A,'1. Questionnaire d''entretien '!C:C)</f>
        <v>1. Stratégie et Gouvernance</v>
      </c>
      <c r="D12" s="34" t="str">
        <f>IF(_xlfn.XLOOKUP(B12,'1. Questionnaire d''entretien '!$A:$A,'1. Questionnaire d''entretien '!R:R)="","N/A",_xlfn.XLOOKUP(B12,'1. Questionnaire d''entretien '!$A:$A,'1. Questionnaire d''entretien '!R:R))</f>
        <v>N/A</v>
      </c>
      <c r="E12" s="34" t="str">
        <f>IF(_xlfn.XLOOKUP(B12,'1. Questionnaire d''entretien '!$A:$A,'1. Questionnaire d''entretien '!T:T)="","N/A",_xlfn.XLOOKUP(B12,'1. Questionnaire d''entretien '!$A:$A,'1. Questionnaire d''entretien '!T:T))</f>
        <v>N/A</v>
      </c>
      <c r="F12" s="34" t="str">
        <f t="shared" si="2"/>
        <v>N/A</v>
      </c>
      <c r="G12" s="34">
        <f>_xlfn.XLOOKUP(B12,'1. Questionnaire d''entretien '!$A:$A,'1. Questionnaire d''entretien '!B:B)</f>
        <v>1</v>
      </c>
      <c r="H12" s="85" cm="1">
        <f t="array" ref="H12">_xlfn.IFS(G12=1,1,G12=2,0.75,G12=3,0.5)</f>
        <v>1</v>
      </c>
      <c r="I12" s="35" t="str">
        <f t="shared" si="0"/>
        <v>N/A</v>
      </c>
      <c r="T12" s="31"/>
      <c r="U12" s="31"/>
      <c r="V12" s="31"/>
      <c r="W12" s="31"/>
      <c r="X12" s="31"/>
      <c r="Y12" s="31"/>
      <c r="Z12" s="31"/>
      <c r="AA12" s="31"/>
      <c r="AB12" s="31"/>
      <c r="AC12" s="31"/>
      <c r="AD12" s="31"/>
    </row>
    <row r="13" spans="2:30" x14ac:dyDescent="0.35">
      <c r="B13" s="88">
        <f t="shared" si="4"/>
        <v>10</v>
      </c>
      <c r="C13" s="89" t="str">
        <f>_xlfn.XLOOKUP(B13,'1. Questionnaire d''entretien '!$A:$A,'1. Questionnaire d''entretien '!C:C)</f>
        <v>1. Stratégie et Gouvernance</v>
      </c>
      <c r="D13" s="34" t="str">
        <f>IF(_xlfn.XLOOKUP(B13,'1. Questionnaire d''entretien '!$A:$A,'1. Questionnaire d''entretien '!R:R)="","N/A",_xlfn.XLOOKUP(B13,'1. Questionnaire d''entretien '!$A:$A,'1. Questionnaire d''entretien '!R:R))</f>
        <v>N/A</v>
      </c>
      <c r="E13" s="34" t="str">
        <f>IF(_xlfn.XLOOKUP(B13,'1. Questionnaire d''entretien '!$A:$A,'1. Questionnaire d''entretien '!T:T)="","N/A",_xlfn.XLOOKUP(B13,'1. Questionnaire d''entretien '!$A:$A,'1. Questionnaire d''entretien '!T:T))</f>
        <v>N/A</v>
      </c>
      <c r="F13" s="34" t="str">
        <f t="shared" si="2"/>
        <v>N/A</v>
      </c>
      <c r="G13" s="34">
        <f>_xlfn.XLOOKUP(B13,'1. Questionnaire d''entretien '!$A:$A,'1. Questionnaire d''entretien '!B:B)</f>
        <v>1</v>
      </c>
      <c r="H13" s="85" cm="1">
        <f t="array" ref="H13">_xlfn.IFS(G13=1,1,G13=2,0.75,G13=3,0.5)</f>
        <v>1</v>
      </c>
      <c r="I13" s="35" t="str">
        <f t="shared" si="0"/>
        <v>N/A</v>
      </c>
      <c r="P13" s="135" t="s">
        <v>365</v>
      </c>
      <c r="Q13" s="136"/>
      <c r="T13" s="31"/>
      <c r="U13" s="31"/>
      <c r="V13" s="31"/>
      <c r="W13" s="31"/>
      <c r="X13" s="31"/>
      <c r="Y13" s="31"/>
      <c r="Z13" s="31"/>
      <c r="AA13" s="31"/>
      <c r="AB13" s="31"/>
      <c r="AC13" s="31"/>
      <c r="AD13" s="31"/>
    </row>
    <row r="14" spans="2:30" x14ac:dyDescent="0.35">
      <c r="B14" s="88">
        <f t="shared" si="4"/>
        <v>11</v>
      </c>
      <c r="C14" s="89" t="str">
        <f>_xlfn.XLOOKUP(B14,'1. Questionnaire d''entretien '!$A:$A,'1. Questionnaire d''entretien '!C:C)</f>
        <v>1. Stratégie et Gouvernance</v>
      </c>
      <c r="D14" s="34" t="str">
        <f>IF(_xlfn.XLOOKUP(B14,'1. Questionnaire d''entretien '!$A:$A,'1. Questionnaire d''entretien '!R:R)="","N/A",_xlfn.XLOOKUP(B14,'1. Questionnaire d''entretien '!$A:$A,'1. Questionnaire d''entretien '!R:R))</f>
        <v>N/A</v>
      </c>
      <c r="E14" s="34" t="str">
        <f>IF(_xlfn.XLOOKUP(B14,'1. Questionnaire d''entretien '!$A:$A,'1. Questionnaire d''entretien '!T:T)="","N/A",_xlfn.XLOOKUP(B14,'1. Questionnaire d''entretien '!$A:$A,'1. Questionnaire d''entretien '!T:T))</f>
        <v>N/A</v>
      </c>
      <c r="F14" s="34" t="str">
        <f t="shared" si="2"/>
        <v>N/A</v>
      </c>
      <c r="G14" s="34">
        <f>_xlfn.XLOOKUP(B14,'1. Questionnaire d''entretien '!$A:$A,'1. Questionnaire d''entretien '!B:B)</f>
        <v>2</v>
      </c>
      <c r="H14" s="85" cm="1">
        <f t="array" ref="H14">_xlfn.IFS(G14=1,1,G14=2,0.75,G14=3,0.5)</f>
        <v>0.75</v>
      </c>
      <c r="I14" s="35" t="str">
        <f t="shared" si="0"/>
        <v>N/A</v>
      </c>
      <c r="P14" s="137"/>
      <c r="Q14" s="138"/>
      <c r="T14" s="31"/>
      <c r="U14" s="31"/>
      <c r="V14" s="31"/>
      <c r="W14" s="31"/>
      <c r="X14" s="31"/>
      <c r="Y14" s="31"/>
      <c r="Z14" s="31"/>
      <c r="AA14" s="31"/>
      <c r="AB14" s="31"/>
      <c r="AC14" s="31"/>
      <c r="AD14" s="31"/>
    </row>
    <row r="15" spans="2:30" ht="15" thickBot="1" x14ac:dyDescent="0.4">
      <c r="B15" s="88">
        <f t="shared" si="4"/>
        <v>12</v>
      </c>
      <c r="C15" s="89" t="str">
        <f>_xlfn.XLOOKUP(B15,'1. Questionnaire d''entretien '!$A:$A,'1. Questionnaire d''entretien '!C:C)</f>
        <v>1. Stratégie et Gouvernance</v>
      </c>
      <c r="D15" s="34" t="str">
        <f>IF(_xlfn.XLOOKUP(B15,'1. Questionnaire d''entretien '!$A:$A,'1. Questionnaire d''entretien '!R:R)="","N/A",_xlfn.XLOOKUP(B15,'1. Questionnaire d''entretien '!$A:$A,'1. Questionnaire d''entretien '!R:R))</f>
        <v>N/A</v>
      </c>
      <c r="E15" s="34" t="str">
        <f>IF(_xlfn.XLOOKUP(B15,'1. Questionnaire d''entretien '!$A:$A,'1. Questionnaire d''entretien '!T:T)="","N/A",_xlfn.XLOOKUP(B15,'1. Questionnaire d''entretien '!$A:$A,'1. Questionnaire d''entretien '!T:T))</f>
        <v>N/A</v>
      </c>
      <c r="F15" s="34" t="str">
        <f t="shared" si="2"/>
        <v>N/A</v>
      </c>
      <c r="G15" s="34">
        <f>_xlfn.XLOOKUP(B15,'1. Questionnaire d''entretien '!$A:$A,'1. Questionnaire d''entretien '!B:B)</f>
        <v>2</v>
      </c>
      <c r="H15" s="85" cm="1">
        <f t="array" ref="H15">_xlfn.IFS(G15=1,1,G15=2,0.75,G15=3,0.5)</f>
        <v>0.75</v>
      </c>
      <c r="I15" s="35" t="str">
        <f t="shared" si="0"/>
        <v>N/A</v>
      </c>
      <c r="P15" s="121" t="e">
        <f>AVERAGE(Q4:Q10)</f>
        <v>#DIV/0!</v>
      </c>
      <c r="Q15" s="122"/>
      <c r="T15" s="31"/>
      <c r="U15" s="31"/>
      <c r="V15" s="31"/>
      <c r="W15" s="31"/>
      <c r="X15" s="31"/>
      <c r="Y15" s="31"/>
      <c r="Z15" s="31"/>
      <c r="AA15" s="31"/>
      <c r="AB15" s="31"/>
      <c r="AC15" s="31"/>
      <c r="AD15" s="31"/>
    </row>
    <row r="16" spans="2:30" x14ac:dyDescent="0.35">
      <c r="B16" s="88">
        <f t="shared" si="4"/>
        <v>13</v>
      </c>
      <c r="C16" s="89" t="str">
        <f>_xlfn.XLOOKUP(B16,'1. Questionnaire d''entretien '!$A:$A,'1. Questionnaire d''entretien '!C:C)</f>
        <v>1. Stratégie et Gouvernance</v>
      </c>
      <c r="D16" s="34" t="str">
        <f>IF(_xlfn.XLOOKUP(B16,'1. Questionnaire d''entretien '!$A:$A,'1. Questionnaire d''entretien '!R:R)="","N/A",_xlfn.XLOOKUP(B16,'1. Questionnaire d''entretien '!$A:$A,'1. Questionnaire d''entretien '!R:R))</f>
        <v>N/A</v>
      </c>
      <c r="E16" s="34" t="str">
        <f>IF(_xlfn.XLOOKUP(B16,'1. Questionnaire d''entretien '!$A:$A,'1. Questionnaire d''entretien '!T:T)="","N/A",_xlfn.XLOOKUP(B16,'1. Questionnaire d''entretien '!$A:$A,'1. Questionnaire d''entretien '!T:T))</f>
        <v>N/A</v>
      </c>
      <c r="F16" s="34" t="str">
        <f t="shared" si="2"/>
        <v>N/A</v>
      </c>
      <c r="G16" s="34">
        <f>_xlfn.XLOOKUP(B16,'1. Questionnaire d''entretien '!$A:$A,'1. Questionnaire d''entretien '!B:B)</f>
        <v>3</v>
      </c>
      <c r="H16" s="85" cm="1">
        <f t="array" ref="H16">_xlfn.IFS(G16=1,1,G16=2,0.75,G16=3,0.5)</f>
        <v>0.5</v>
      </c>
      <c r="I16" s="35" t="str">
        <f t="shared" si="0"/>
        <v>N/A</v>
      </c>
      <c r="T16" s="31"/>
      <c r="U16" s="31"/>
      <c r="V16" s="31"/>
      <c r="W16" s="31"/>
      <c r="X16" s="31"/>
      <c r="Y16" s="31"/>
      <c r="Z16" s="31"/>
      <c r="AA16" s="31"/>
      <c r="AB16" s="31"/>
      <c r="AC16" s="31"/>
      <c r="AD16" s="31"/>
    </row>
    <row r="17" spans="2:30" x14ac:dyDescent="0.35">
      <c r="B17" s="88">
        <f t="shared" si="4"/>
        <v>14</v>
      </c>
      <c r="C17" s="89" t="str">
        <f>_xlfn.XLOOKUP(B17,'1. Questionnaire d''entretien '!$A:$A,'1. Questionnaire d''entretien '!C:C)</f>
        <v>1. Stratégie et Gouvernance</v>
      </c>
      <c r="D17" s="34" t="str">
        <f>IF(_xlfn.XLOOKUP(B17,'1. Questionnaire d''entretien '!$A:$A,'1. Questionnaire d''entretien '!R:R)="","N/A",_xlfn.XLOOKUP(B17,'1. Questionnaire d''entretien '!$A:$A,'1. Questionnaire d''entretien '!R:R))</f>
        <v>N/A</v>
      </c>
      <c r="E17" s="34" t="str">
        <f>IF(_xlfn.XLOOKUP(B17,'1. Questionnaire d''entretien '!$A:$A,'1. Questionnaire d''entretien '!T:T)="","N/A",_xlfn.XLOOKUP(B17,'1. Questionnaire d''entretien '!$A:$A,'1. Questionnaire d''entretien '!T:T))</f>
        <v>N/A</v>
      </c>
      <c r="F17" s="34" t="str">
        <f t="shared" si="2"/>
        <v>N/A</v>
      </c>
      <c r="G17" s="34">
        <f>_xlfn.XLOOKUP(B17,'1. Questionnaire d''entretien '!$A:$A,'1. Questionnaire d''entretien '!B:B)</f>
        <v>2</v>
      </c>
      <c r="H17" s="85" cm="1">
        <f t="array" ref="H17">_xlfn.IFS(G17=1,1,G17=2,0.75,G17=3,0.5)</f>
        <v>0.75</v>
      </c>
      <c r="I17" s="35" t="str">
        <f t="shared" si="0"/>
        <v>N/A</v>
      </c>
      <c r="T17" s="31"/>
      <c r="U17" s="31"/>
      <c r="V17" s="31"/>
      <c r="W17" s="31"/>
      <c r="X17" s="31"/>
      <c r="Y17" s="31"/>
      <c r="Z17" s="31"/>
      <c r="AA17" s="31"/>
      <c r="AB17" s="31"/>
      <c r="AC17" s="31"/>
      <c r="AD17" s="31"/>
    </row>
    <row r="18" spans="2:30" x14ac:dyDescent="0.35">
      <c r="B18" s="88">
        <f t="shared" si="4"/>
        <v>15</v>
      </c>
      <c r="C18" s="89" t="str">
        <f>_xlfn.XLOOKUP(B18,'1. Questionnaire d''entretien '!$A:$A,'1. Questionnaire d''entretien '!C:C)</f>
        <v>1. Stratégie et Gouvernance</v>
      </c>
      <c r="D18" s="34" t="str">
        <f>IF(_xlfn.XLOOKUP(B18,'1. Questionnaire d''entretien '!$A:$A,'1. Questionnaire d''entretien '!R:R)="","N/A",_xlfn.XLOOKUP(B18,'1. Questionnaire d''entretien '!$A:$A,'1. Questionnaire d''entretien '!R:R))</f>
        <v>N/A</v>
      </c>
      <c r="E18" s="34" t="str">
        <f>IF(_xlfn.XLOOKUP(B18,'1. Questionnaire d''entretien '!$A:$A,'1. Questionnaire d''entretien '!T:T)="","N/A",_xlfn.XLOOKUP(B18,'1. Questionnaire d''entretien '!$A:$A,'1. Questionnaire d''entretien '!T:T))</f>
        <v>N/A</v>
      </c>
      <c r="F18" s="34" t="str">
        <f t="shared" si="2"/>
        <v>N/A</v>
      </c>
      <c r="G18" s="34">
        <f>_xlfn.XLOOKUP(B18,'1. Questionnaire d''entretien '!$A:$A,'1. Questionnaire d''entretien '!B:B)</f>
        <v>2</v>
      </c>
      <c r="H18" s="85" cm="1">
        <f t="array" ref="H18">_xlfn.IFS(G18=1,1,G18=2,0.75,G18=3,0.5)</f>
        <v>0.75</v>
      </c>
      <c r="I18" s="35" t="str">
        <f t="shared" si="0"/>
        <v>N/A</v>
      </c>
      <c r="P18" s="12"/>
      <c r="Q18" s="12"/>
      <c r="R18" s="12"/>
      <c r="S18" s="12"/>
      <c r="T18" s="31"/>
      <c r="U18" s="31"/>
      <c r="V18" s="31"/>
      <c r="W18" s="31"/>
      <c r="X18" s="31"/>
      <c r="Y18" s="31"/>
      <c r="Z18" s="31"/>
      <c r="AA18" s="31"/>
      <c r="AB18" s="31"/>
      <c r="AC18" s="31"/>
      <c r="AD18" s="31"/>
    </row>
    <row r="19" spans="2:30" x14ac:dyDescent="0.35">
      <c r="B19" s="88">
        <f t="shared" si="4"/>
        <v>16</v>
      </c>
      <c r="C19" s="89" t="str">
        <f>_xlfn.XLOOKUP(B19,'1. Questionnaire d''entretien '!$A:$A,'1. Questionnaire d''entretien '!C:C)</f>
        <v>1. Stratégie et Gouvernance</v>
      </c>
      <c r="D19" s="34" t="str">
        <f>IF(_xlfn.XLOOKUP(B19,'1. Questionnaire d''entretien '!$A:$A,'1. Questionnaire d''entretien '!R:R)="","N/A",_xlfn.XLOOKUP(B19,'1. Questionnaire d''entretien '!$A:$A,'1. Questionnaire d''entretien '!R:R))</f>
        <v>N/A</v>
      </c>
      <c r="E19" s="34" t="str">
        <f>IF(_xlfn.XLOOKUP(B19,'1. Questionnaire d''entretien '!$A:$A,'1. Questionnaire d''entretien '!T:T)="","N/A",_xlfn.XLOOKUP(B19,'1. Questionnaire d''entretien '!$A:$A,'1. Questionnaire d''entretien '!T:T))</f>
        <v>N/A</v>
      </c>
      <c r="F19" s="34" t="str">
        <f t="shared" si="2"/>
        <v>N/A</v>
      </c>
      <c r="G19" s="34">
        <f>_xlfn.XLOOKUP(B19,'1. Questionnaire d''entretien '!$A:$A,'1. Questionnaire d''entretien '!B:B)</f>
        <v>2</v>
      </c>
      <c r="H19" s="85" cm="1">
        <f t="array" ref="H19">_xlfn.IFS(G19=1,1,G19=2,0.75,G19=3,0.5)</f>
        <v>0.75</v>
      </c>
      <c r="I19" s="35" t="str">
        <f t="shared" si="0"/>
        <v>N/A</v>
      </c>
      <c r="P19" s="12"/>
      <c r="Q19" s="12"/>
      <c r="R19" s="12"/>
      <c r="S19" s="12"/>
      <c r="T19" s="31"/>
      <c r="U19" s="31"/>
      <c r="V19" s="31"/>
      <c r="W19" s="31"/>
      <c r="X19" s="31"/>
      <c r="Y19" s="31"/>
      <c r="Z19" s="31"/>
      <c r="AA19" s="31"/>
      <c r="AB19" s="31"/>
      <c r="AC19" s="31"/>
      <c r="AD19" s="31"/>
    </row>
    <row r="20" spans="2:30" x14ac:dyDescent="0.35">
      <c r="B20" s="88">
        <f t="shared" si="4"/>
        <v>17</v>
      </c>
      <c r="C20" s="89" t="str">
        <f>_xlfn.XLOOKUP(B20,'1. Questionnaire d''entretien '!$A:$A,'1. Questionnaire d''entretien '!C:C)</f>
        <v>1. Stratégie et Gouvernance</v>
      </c>
      <c r="D20" s="34" t="str">
        <f>IF(_xlfn.XLOOKUP(B20,'1. Questionnaire d''entretien '!$A:$A,'1. Questionnaire d''entretien '!R:R)="","N/A",_xlfn.XLOOKUP(B20,'1. Questionnaire d''entretien '!$A:$A,'1. Questionnaire d''entretien '!R:R))</f>
        <v>N/A</v>
      </c>
      <c r="E20" s="34" t="str">
        <f>IF(_xlfn.XLOOKUP(B20,'1. Questionnaire d''entretien '!$A:$A,'1. Questionnaire d''entretien '!T:T)="","N/A",_xlfn.XLOOKUP(B20,'1. Questionnaire d''entretien '!$A:$A,'1. Questionnaire d''entretien '!T:T))</f>
        <v>N/A</v>
      </c>
      <c r="F20" s="34" t="str">
        <f t="shared" si="2"/>
        <v>N/A</v>
      </c>
      <c r="G20" s="34">
        <f>_xlfn.XLOOKUP(B20,'1. Questionnaire d''entretien '!$A:$A,'1. Questionnaire d''entretien '!B:B)</f>
        <v>1</v>
      </c>
      <c r="H20" s="85" cm="1">
        <f t="array" ref="H20">_xlfn.IFS(G20=1,1,G20=2,0.75,G20=3,0.5)</f>
        <v>1</v>
      </c>
      <c r="I20" s="35" t="str">
        <f t="shared" si="0"/>
        <v>N/A</v>
      </c>
      <c r="P20" s="12"/>
      <c r="Q20" s="12"/>
      <c r="R20" s="12"/>
      <c r="S20" s="12"/>
      <c r="T20" s="31"/>
      <c r="U20" s="31"/>
      <c r="V20" s="31"/>
      <c r="W20" s="31"/>
      <c r="X20" s="31"/>
      <c r="Y20" s="31"/>
      <c r="Z20" s="31"/>
      <c r="AA20" s="31"/>
      <c r="AB20" s="31"/>
      <c r="AC20" s="31"/>
      <c r="AD20" s="31"/>
    </row>
    <row r="21" spans="2:30" x14ac:dyDescent="0.35">
      <c r="B21" s="88">
        <f t="shared" si="4"/>
        <v>18</v>
      </c>
      <c r="C21" s="89" t="str">
        <f>_xlfn.XLOOKUP(B21,'1. Questionnaire d''entretien '!$A:$A,'1. Questionnaire d''entretien '!C:C)</f>
        <v>1. Stratégie et Gouvernance</v>
      </c>
      <c r="D21" s="34" t="str">
        <f>IF(_xlfn.XLOOKUP(B21,'1. Questionnaire d''entretien '!$A:$A,'1. Questionnaire d''entretien '!R:R)="","N/A",_xlfn.XLOOKUP(B21,'1. Questionnaire d''entretien '!$A:$A,'1. Questionnaire d''entretien '!R:R))</f>
        <v>N/A</v>
      </c>
      <c r="E21" s="34" t="str">
        <f>IF(_xlfn.XLOOKUP(B21,'1. Questionnaire d''entretien '!$A:$A,'1. Questionnaire d''entretien '!T:T)="","N/A",_xlfn.XLOOKUP(B21,'1. Questionnaire d''entretien '!$A:$A,'1. Questionnaire d''entretien '!T:T))</f>
        <v>N/A</v>
      </c>
      <c r="F21" s="34" t="str">
        <f t="shared" si="2"/>
        <v>N/A</v>
      </c>
      <c r="G21" s="34">
        <f>_xlfn.XLOOKUP(B21,'1. Questionnaire d''entretien '!$A:$A,'1. Questionnaire d''entretien '!B:B)</f>
        <v>1</v>
      </c>
      <c r="H21" s="85" cm="1">
        <f t="array" ref="H21">_xlfn.IFS(G21=1,1,G21=2,0.75,G21=3,0.5)</f>
        <v>1</v>
      </c>
      <c r="I21" s="35" t="str">
        <f t="shared" si="0"/>
        <v>N/A</v>
      </c>
      <c r="P21" s="12"/>
      <c r="Q21" s="12"/>
      <c r="R21" s="12"/>
      <c r="S21" s="12"/>
      <c r="T21" s="31"/>
      <c r="U21" s="31"/>
      <c r="V21" s="31"/>
      <c r="W21" s="31"/>
      <c r="X21" s="31"/>
      <c r="Y21" s="31"/>
      <c r="Z21" s="31"/>
      <c r="AA21" s="31"/>
      <c r="AB21" s="31"/>
      <c r="AC21" s="31"/>
      <c r="AD21" s="31"/>
    </row>
    <row r="22" spans="2:30" x14ac:dyDescent="0.35">
      <c r="B22" s="88">
        <f t="shared" si="4"/>
        <v>19</v>
      </c>
      <c r="C22" s="89" t="str">
        <f>_xlfn.XLOOKUP(B22,'1. Questionnaire d''entretien '!$A:$A,'1. Questionnaire d''entretien '!C:C)</f>
        <v>3. Achat</v>
      </c>
      <c r="D22" s="34" t="str">
        <f>IF(_xlfn.XLOOKUP(B22,'1. Questionnaire d''entretien '!$A:$A,'1. Questionnaire d''entretien '!R:R)="","N/A",_xlfn.XLOOKUP(B22,'1. Questionnaire d''entretien '!$A:$A,'1. Questionnaire d''entretien '!R:R))</f>
        <v>N/A</v>
      </c>
      <c r="E22" s="34" t="str">
        <f>IF(_xlfn.XLOOKUP(B22,'1. Questionnaire d''entretien '!$A:$A,'1. Questionnaire d''entretien '!T:T)="","N/A",_xlfn.XLOOKUP(B22,'1. Questionnaire d''entretien '!$A:$A,'1. Questionnaire d''entretien '!T:T))</f>
        <v>N/A</v>
      </c>
      <c r="F22" s="34" t="str">
        <f t="shared" si="2"/>
        <v>N/A</v>
      </c>
      <c r="G22" s="34">
        <f>_xlfn.XLOOKUP(B22,'1. Questionnaire d''entretien '!$A:$A,'1. Questionnaire d''entretien '!B:B)</f>
        <v>1</v>
      </c>
      <c r="H22" s="85" cm="1">
        <f t="array" ref="H22">_xlfn.IFS(G22=1,1,G22=2,0.75,G22=3,0.5)</f>
        <v>1</v>
      </c>
      <c r="I22" s="35" t="str">
        <f t="shared" si="0"/>
        <v>N/A</v>
      </c>
      <c r="P22" s="12"/>
      <c r="Q22" s="12"/>
      <c r="R22" s="12"/>
      <c r="S22" s="12"/>
      <c r="T22" s="31"/>
      <c r="U22" s="31"/>
      <c r="V22" s="31"/>
      <c r="W22" s="31"/>
      <c r="X22" s="31"/>
      <c r="Y22" s="31"/>
      <c r="Z22" s="31"/>
      <c r="AA22" s="31"/>
      <c r="AB22" s="31"/>
      <c r="AC22" s="31"/>
      <c r="AD22" s="31"/>
    </row>
    <row r="23" spans="2:30" x14ac:dyDescent="0.35">
      <c r="B23" s="88">
        <f t="shared" si="4"/>
        <v>20</v>
      </c>
      <c r="C23" s="89" t="str">
        <f>_xlfn.XLOOKUP(B23,'1. Questionnaire d''entretien '!$A:$A,'1. Questionnaire d''entretien '!C:C)</f>
        <v>3. Achat</v>
      </c>
      <c r="D23" s="34" t="str">
        <f>IF(_xlfn.XLOOKUP(B23,'1. Questionnaire d''entretien '!$A:$A,'1. Questionnaire d''entretien '!R:R)="","N/A",_xlfn.XLOOKUP(B23,'1. Questionnaire d''entretien '!$A:$A,'1. Questionnaire d''entretien '!R:R))</f>
        <v>N/A</v>
      </c>
      <c r="E23" s="34" t="str">
        <f>IF(_xlfn.XLOOKUP(B23,'1. Questionnaire d''entretien '!$A:$A,'1. Questionnaire d''entretien '!T:T)="","N/A",_xlfn.XLOOKUP(B23,'1. Questionnaire d''entretien '!$A:$A,'1. Questionnaire d''entretien '!T:T))</f>
        <v>N/A</v>
      </c>
      <c r="F23" s="34" t="str">
        <f t="shared" si="2"/>
        <v>N/A</v>
      </c>
      <c r="G23" s="34">
        <f>_xlfn.XLOOKUP(B23,'1. Questionnaire d''entretien '!$A:$A,'1. Questionnaire d''entretien '!B:B)</f>
        <v>2</v>
      </c>
      <c r="H23" s="85" cm="1">
        <f t="array" ref="H23">_xlfn.IFS(G23=1,1,G23=2,0.75,G23=3,0.5)</f>
        <v>0.75</v>
      </c>
      <c r="I23" s="35" t="str">
        <f t="shared" si="0"/>
        <v>N/A</v>
      </c>
      <c r="P23" s="12"/>
      <c r="Q23" s="12"/>
      <c r="R23" s="12"/>
      <c r="S23" s="12"/>
      <c r="T23" s="31"/>
      <c r="U23" s="31"/>
      <c r="V23" s="31"/>
      <c r="W23" s="31"/>
      <c r="X23" s="31"/>
      <c r="Y23" s="31"/>
      <c r="Z23" s="31"/>
      <c r="AA23" s="31"/>
      <c r="AB23" s="31"/>
      <c r="AC23" s="31"/>
      <c r="AD23" s="31"/>
    </row>
    <row r="24" spans="2:30" x14ac:dyDescent="0.35">
      <c r="B24" s="88">
        <f t="shared" si="4"/>
        <v>21</v>
      </c>
      <c r="C24" s="89" t="str">
        <f>_xlfn.XLOOKUP(B24,'1. Questionnaire d''entretien '!$A:$A,'1. Questionnaire d''entretien '!C:C)</f>
        <v>3. Achat</v>
      </c>
      <c r="D24" s="34" t="str">
        <f>IF(_xlfn.XLOOKUP(B24,'1. Questionnaire d''entretien '!$A:$A,'1. Questionnaire d''entretien '!R:R)="","N/A",_xlfn.XLOOKUP(B24,'1. Questionnaire d''entretien '!$A:$A,'1. Questionnaire d''entretien '!R:R))</f>
        <v>N/A</v>
      </c>
      <c r="E24" s="34" t="str">
        <f>IF(_xlfn.XLOOKUP(B24,'1. Questionnaire d''entretien '!$A:$A,'1. Questionnaire d''entretien '!T:T)="","N/A",_xlfn.XLOOKUP(B24,'1. Questionnaire d''entretien '!$A:$A,'1. Questionnaire d''entretien '!T:T))</f>
        <v>N/A</v>
      </c>
      <c r="F24" s="34" t="str">
        <f t="shared" si="2"/>
        <v>N/A</v>
      </c>
      <c r="G24" s="34">
        <f>_xlfn.XLOOKUP(B24,'1. Questionnaire d''entretien '!$A:$A,'1. Questionnaire d''entretien '!B:B)</f>
        <v>1</v>
      </c>
      <c r="H24" s="85" cm="1">
        <f t="array" ref="H24">_xlfn.IFS(G24=1,1,G24=2,0.75,G24=3,0.5)</f>
        <v>1</v>
      </c>
      <c r="I24" s="35" t="str">
        <f t="shared" si="0"/>
        <v>N/A</v>
      </c>
      <c r="P24" s="12"/>
      <c r="Q24" s="12"/>
      <c r="R24" s="12"/>
      <c r="S24" s="12"/>
      <c r="T24" s="31"/>
      <c r="U24" s="31"/>
      <c r="V24" s="31"/>
      <c r="W24" s="31"/>
      <c r="X24" s="31"/>
      <c r="Y24" s="31"/>
      <c r="Z24" s="31"/>
      <c r="AA24" s="31"/>
      <c r="AB24" s="31"/>
      <c r="AC24" s="31"/>
      <c r="AD24" s="31"/>
    </row>
    <row r="25" spans="2:30" x14ac:dyDescent="0.35">
      <c r="B25" s="88">
        <f t="shared" si="4"/>
        <v>22</v>
      </c>
      <c r="C25" s="89" t="str">
        <f>_xlfn.XLOOKUP(B25,'1. Questionnaire d''entretien '!$A:$A,'1. Questionnaire d''entretien '!C:C)</f>
        <v>3. Achat</v>
      </c>
      <c r="D25" s="34" t="str">
        <f>IF(_xlfn.XLOOKUP(B25,'1. Questionnaire d''entretien '!$A:$A,'1. Questionnaire d''entretien '!R:R)="","N/A",_xlfn.XLOOKUP(B25,'1. Questionnaire d''entretien '!$A:$A,'1. Questionnaire d''entretien '!R:R))</f>
        <v>N/A</v>
      </c>
      <c r="E25" s="34" t="str">
        <f>IF(_xlfn.XLOOKUP(B25,'1. Questionnaire d''entretien '!$A:$A,'1. Questionnaire d''entretien '!T:T)="","N/A",_xlfn.XLOOKUP(B25,'1. Questionnaire d''entretien '!$A:$A,'1. Questionnaire d''entretien '!T:T))</f>
        <v>N/A</v>
      </c>
      <c r="F25" s="34" t="str">
        <f t="shared" si="2"/>
        <v>N/A</v>
      </c>
      <c r="G25" s="34">
        <f>_xlfn.XLOOKUP(B25,'1. Questionnaire d''entretien '!$A:$A,'1. Questionnaire d''entretien '!B:B)</f>
        <v>1</v>
      </c>
      <c r="H25" s="85" cm="1">
        <f t="array" ref="H25">_xlfn.IFS(G25=1,1,G25=2,0.75,G25=3,0.5)</f>
        <v>1</v>
      </c>
      <c r="I25" s="35" t="str">
        <f t="shared" si="0"/>
        <v>N/A</v>
      </c>
      <c r="P25" s="12"/>
      <c r="Q25" s="12"/>
      <c r="R25" s="12"/>
      <c r="S25" s="12"/>
      <c r="T25" s="31"/>
      <c r="U25" s="31"/>
      <c r="V25" s="31"/>
      <c r="W25" s="31"/>
      <c r="X25" s="31"/>
      <c r="Y25" s="31"/>
      <c r="Z25" s="31"/>
      <c r="AA25" s="31"/>
      <c r="AB25" s="31"/>
      <c r="AC25" s="31"/>
      <c r="AD25" s="31"/>
    </row>
    <row r="26" spans="2:30" x14ac:dyDescent="0.35">
      <c r="B26" s="88">
        <f t="shared" si="4"/>
        <v>23</v>
      </c>
      <c r="C26" s="89" t="str">
        <f>_xlfn.XLOOKUP(B26,'1. Questionnaire d''entretien '!$A:$A,'1. Questionnaire d''entretien '!C:C)</f>
        <v>3. Achat</v>
      </c>
      <c r="D26" s="34" t="str">
        <f>IF(_xlfn.XLOOKUP(B26,'1. Questionnaire d''entretien '!$A:$A,'1. Questionnaire d''entretien '!R:R)="","N/A",_xlfn.XLOOKUP(B26,'1. Questionnaire d''entretien '!$A:$A,'1. Questionnaire d''entretien '!R:R))</f>
        <v>N/A</v>
      </c>
      <c r="E26" s="34" t="str">
        <f>IF(_xlfn.XLOOKUP(B26,'1. Questionnaire d''entretien '!$A:$A,'1. Questionnaire d''entretien '!T:T)="","N/A",_xlfn.XLOOKUP(B26,'1. Questionnaire d''entretien '!$A:$A,'1. Questionnaire d''entretien '!T:T))</f>
        <v>N/A</v>
      </c>
      <c r="F26" s="34" t="str">
        <f t="shared" si="2"/>
        <v>N/A</v>
      </c>
      <c r="G26" s="34">
        <f>_xlfn.XLOOKUP(B26,'1. Questionnaire d''entretien '!$A:$A,'1. Questionnaire d''entretien '!B:B)</f>
        <v>1</v>
      </c>
      <c r="H26" s="85" cm="1">
        <f t="array" ref="H26">_xlfn.IFS(G26=1,1,G26=2,0.75,G26=3,0.5)</f>
        <v>1</v>
      </c>
      <c r="I26" s="35" t="str">
        <f t="shared" si="0"/>
        <v>N/A</v>
      </c>
      <c r="P26" s="12"/>
      <c r="Q26" s="12"/>
      <c r="R26" s="12"/>
      <c r="S26" s="12"/>
      <c r="T26" s="31"/>
      <c r="U26" s="31"/>
      <c r="V26" s="31"/>
      <c r="W26" s="31"/>
      <c r="X26" s="31"/>
      <c r="Y26" s="31"/>
      <c r="Z26" s="31"/>
      <c r="AA26" s="31"/>
      <c r="AB26" s="31"/>
      <c r="AC26" s="31"/>
      <c r="AD26" s="31"/>
    </row>
    <row r="27" spans="2:30" x14ac:dyDescent="0.35">
      <c r="B27" s="88">
        <f t="shared" si="4"/>
        <v>24</v>
      </c>
      <c r="C27" s="89" t="str">
        <f>_xlfn.XLOOKUP(B27,'1. Questionnaire d''entretien '!$A:$A,'1. Questionnaire d''entretien '!C:C)</f>
        <v>3. Achat</v>
      </c>
      <c r="D27" s="34" t="str">
        <f>IF(_xlfn.XLOOKUP(B27,'1. Questionnaire d''entretien '!$A:$A,'1. Questionnaire d''entretien '!R:R)="","N/A",_xlfn.XLOOKUP(B27,'1. Questionnaire d''entretien '!$A:$A,'1. Questionnaire d''entretien '!R:R))</f>
        <v>N/A</v>
      </c>
      <c r="E27" s="34" t="str">
        <f>IF(_xlfn.XLOOKUP(B27,'1. Questionnaire d''entretien '!$A:$A,'1. Questionnaire d''entretien '!T:T)="","N/A",_xlfn.XLOOKUP(B27,'1. Questionnaire d''entretien '!$A:$A,'1. Questionnaire d''entretien '!T:T))</f>
        <v>N/A</v>
      </c>
      <c r="F27" s="34" t="str">
        <f t="shared" si="2"/>
        <v>N/A</v>
      </c>
      <c r="G27" s="34">
        <f>_xlfn.XLOOKUP(B27,'1. Questionnaire d''entretien '!$A:$A,'1. Questionnaire d''entretien '!B:B)</f>
        <v>3</v>
      </c>
      <c r="H27" s="85" cm="1">
        <f t="array" ref="H27">_xlfn.IFS(G27=1,1,G27=2,0.75,G27=3,0.5)</f>
        <v>0.5</v>
      </c>
      <c r="I27" s="35" t="str">
        <f t="shared" si="0"/>
        <v>N/A</v>
      </c>
      <c r="P27" s="12"/>
      <c r="Q27" s="12"/>
      <c r="R27" s="12"/>
      <c r="S27" s="12"/>
      <c r="T27" s="31"/>
      <c r="U27" s="31"/>
      <c r="V27" s="31"/>
      <c r="W27" s="31"/>
      <c r="X27" s="31"/>
      <c r="Y27" s="31"/>
      <c r="Z27" s="31"/>
      <c r="AA27" s="31"/>
      <c r="AB27" s="31"/>
      <c r="AC27" s="31"/>
      <c r="AD27" s="31"/>
    </row>
    <row r="28" spans="2:30" x14ac:dyDescent="0.35">
      <c r="B28" s="88">
        <f t="shared" si="4"/>
        <v>25</v>
      </c>
      <c r="C28" s="89" t="str">
        <f>_xlfn.XLOOKUP(B28,'1. Questionnaire d''entretien '!$A:$A,'1. Questionnaire d''entretien '!C:C)</f>
        <v>3. Achat</v>
      </c>
      <c r="D28" s="34" t="str">
        <f>IF(_xlfn.XLOOKUP(B28,'1. Questionnaire d''entretien '!$A:$A,'1. Questionnaire d''entretien '!R:R)="","N/A",_xlfn.XLOOKUP(B28,'1. Questionnaire d''entretien '!$A:$A,'1. Questionnaire d''entretien '!R:R))</f>
        <v>N/A</v>
      </c>
      <c r="E28" s="34" t="str">
        <f>IF(_xlfn.XLOOKUP(B28,'1. Questionnaire d''entretien '!$A:$A,'1. Questionnaire d''entretien '!T:T)="","N/A",_xlfn.XLOOKUP(B28,'1. Questionnaire d''entretien '!$A:$A,'1. Questionnaire d''entretien '!T:T))</f>
        <v>N/A</v>
      </c>
      <c r="F28" s="34" t="str">
        <f t="shared" si="2"/>
        <v>N/A</v>
      </c>
      <c r="G28" s="34">
        <f>_xlfn.XLOOKUP(B28,'1. Questionnaire d''entretien '!$A:$A,'1. Questionnaire d''entretien '!B:B)</f>
        <v>3</v>
      </c>
      <c r="H28" s="85" cm="1">
        <f t="array" ref="H28">_xlfn.IFS(G28=1,1,G28=2,0.75,G28=3,0.5)</f>
        <v>0.5</v>
      </c>
      <c r="I28" s="35" t="str">
        <f t="shared" si="0"/>
        <v>N/A</v>
      </c>
      <c r="P28" s="12"/>
      <c r="Q28" s="12"/>
      <c r="R28" s="12"/>
      <c r="S28" s="12"/>
      <c r="T28" s="31"/>
      <c r="U28" s="31"/>
      <c r="V28" s="31"/>
      <c r="W28" s="31"/>
      <c r="X28" s="31"/>
      <c r="Y28" s="31"/>
      <c r="Z28" s="31"/>
      <c r="AA28" s="31"/>
      <c r="AB28" s="31"/>
      <c r="AC28" s="31"/>
      <c r="AD28" s="31"/>
    </row>
    <row r="29" spans="2:30" x14ac:dyDescent="0.35">
      <c r="B29" s="88">
        <f t="shared" si="4"/>
        <v>26</v>
      </c>
      <c r="C29" s="89" t="str">
        <f>_xlfn.XLOOKUP(B29,'1. Questionnaire d''entretien '!$A:$A,'1. Questionnaire d''entretien '!C:C)</f>
        <v>3. Achat</v>
      </c>
      <c r="D29" s="34" t="str">
        <f>IF(_xlfn.XLOOKUP(B29,'1. Questionnaire d''entretien '!$A:$A,'1. Questionnaire d''entretien '!R:R)="","N/A",_xlfn.XLOOKUP(B29,'1. Questionnaire d''entretien '!$A:$A,'1. Questionnaire d''entretien '!R:R))</f>
        <v>N/A</v>
      </c>
      <c r="E29" s="34" t="str">
        <f>IF(_xlfn.XLOOKUP(B29,'1. Questionnaire d''entretien '!$A:$A,'1. Questionnaire d''entretien '!T:T)="","N/A",_xlfn.XLOOKUP(B29,'1. Questionnaire d''entretien '!$A:$A,'1. Questionnaire d''entretien '!T:T))</f>
        <v>N/A</v>
      </c>
      <c r="F29" s="34" t="str">
        <f t="shared" si="2"/>
        <v>N/A</v>
      </c>
      <c r="G29" s="34">
        <f>_xlfn.XLOOKUP(B29,'1. Questionnaire d''entretien '!$A:$A,'1. Questionnaire d''entretien '!B:B)</f>
        <v>1</v>
      </c>
      <c r="H29" s="85" cm="1">
        <f t="array" ref="H29">_xlfn.IFS(G29=1,1,G29=2,0.75,G29=3,0.5)</f>
        <v>1</v>
      </c>
      <c r="I29" s="35" t="str">
        <f t="shared" si="0"/>
        <v>N/A</v>
      </c>
      <c r="P29" s="12"/>
      <c r="Q29" s="12"/>
      <c r="R29" s="12"/>
      <c r="S29" s="12"/>
      <c r="T29" s="31"/>
      <c r="U29" s="31"/>
      <c r="V29" s="31"/>
      <c r="W29" s="31"/>
      <c r="X29" s="31"/>
      <c r="Y29" s="31"/>
      <c r="Z29" s="31"/>
      <c r="AA29" s="31"/>
      <c r="AB29" s="31"/>
      <c r="AC29" s="31"/>
      <c r="AD29" s="31"/>
    </row>
    <row r="30" spans="2:30" x14ac:dyDescent="0.35">
      <c r="B30" s="88">
        <f t="shared" si="4"/>
        <v>27</v>
      </c>
      <c r="C30" s="89" t="str">
        <f>_xlfn.XLOOKUP(B30,'1. Questionnaire d''entretien '!$A:$A,'1. Questionnaire d''entretien '!C:C)</f>
        <v>3. Achat</v>
      </c>
      <c r="D30" s="34" t="str">
        <f>IF(_xlfn.XLOOKUP(B30,'1. Questionnaire d''entretien '!$A:$A,'1. Questionnaire d''entretien '!R:R)="","N/A",_xlfn.XLOOKUP(B30,'1. Questionnaire d''entretien '!$A:$A,'1. Questionnaire d''entretien '!R:R))</f>
        <v>N/A</v>
      </c>
      <c r="E30" s="34" t="str">
        <f>IF(_xlfn.XLOOKUP(B30,'1. Questionnaire d''entretien '!$A:$A,'1. Questionnaire d''entretien '!T:T)="","N/A",_xlfn.XLOOKUP(B30,'1. Questionnaire d''entretien '!$A:$A,'1. Questionnaire d''entretien '!T:T))</f>
        <v>N/A</v>
      </c>
      <c r="F30" s="34" t="str">
        <f t="shared" si="2"/>
        <v>N/A</v>
      </c>
      <c r="G30" s="34">
        <f>_xlfn.XLOOKUP(B30,'1. Questionnaire d''entretien '!$A:$A,'1. Questionnaire d''entretien '!B:B)</f>
        <v>1</v>
      </c>
      <c r="H30" s="85" cm="1">
        <f t="array" ref="H30">_xlfn.IFS(G30=1,1,G30=2,0.75,G30=3,0.5)</f>
        <v>1</v>
      </c>
      <c r="I30" s="35" t="str">
        <f t="shared" si="0"/>
        <v>N/A</v>
      </c>
      <c r="P30" s="12"/>
      <c r="Q30" s="12"/>
      <c r="R30" s="12"/>
      <c r="S30" s="12"/>
      <c r="T30" s="12"/>
      <c r="U30" s="12"/>
    </row>
    <row r="31" spans="2:30" x14ac:dyDescent="0.35">
      <c r="B31" s="88">
        <f t="shared" si="4"/>
        <v>28</v>
      </c>
      <c r="C31" s="89" t="str">
        <f>_xlfn.XLOOKUP(B31,'1. Questionnaire d''entretien '!$A:$A,'1. Questionnaire d''entretien '!C:C)</f>
        <v>3. Achat</v>
      </c>
      <c r="D31" s="34" t="str">
        <f>IF(_xlfn.XLOOKUP(B31,'1. Questionnaire d''entretien '!$A:$A,'1. Questionnaire d''entretien '!R:R)="","N/A",_xlfn.XLOOKUP(B31,'1. Questionnaire d''entretien '!$A:$A,'1. Questionnaire d''entretien '!R:R))</f>
        <v>N/A</v>
      </c>
      <c r="E31" s="34" t="str">
        <f>IF(_xlfn.XLOOKUP(B31,'1. Questionnaire d''entretien '!$A:$A,'1. Questionnaire d''entretien '!T:T)="","N/A",_xlfn.XLOOKUP(B31,'1. Questionnaire d''entretien '!$A:$A,'1. Questionnaire d''entretien '!T:T))</f>
        <v>N/A</v>
      </c>
      <c r="F31" s="34" t="str">
        <f t="shared" si="2"/>
        <v>N/A</v>
      </c>
      <c r="G31" s="34">
        <f>_xlfn.XLOOKUP(B31,'1. Questionnaire d''entretien '!$A:$A,'1. Questionnaire d''entretien '!B:B)</f>
        <v>1</v>
      </c>
      <c r="H31" s="85" cm="1">
        <f t="array" ref="H31">_xlfn.IFS(G31=1,1,G31=2,0.75,G31=3,0.5)</f>
        <v>1</v>
      </c>
      <c r="I31" s="35" t="str">
        <f t="shared" si="0"/>
        <v>N/A</v>
      </c>
      <c r="P31" s="12"/>
      <c r="Q31" s="12"/>
      <c r="R31" s="12"/>
      <c r="S31" s="12"/>
      <c r="T31" s="12"/>
      <c r="U31" s="12"/>
    </row>
    <row r="32" spans="2:30" x14ac:dyDescent="0.35">
      <c r="B32" s="88">
        <f t="shared" si="4"/>
        <v>29</v>
      </c>
      <c r="C32" s="89" t="str">
        <f>_xlfn.XLOOKUP(B32,'1. Questionnaire d''entretien '!$A:$A,'1. Questionnaire d''entretien '!C:C)</f>
        <v>3. Achat</v>
      </c>
      <c r="D32" s="34" t="str">
        <f>IF(_xlfn.XLOOKUP(B32,'1. Questionnaire d''entretien '!$A:$A,'1. Questionnaire d''entretien '!R:R)="","N/A",_xlfn.XLOOKUP(B32,'1. Questionnaire d''entretien '!$A:$A,'1. Questionnaire d''entretien '!R:R))</f>
        <v>N/A</v>
      </c>
      <c r="E32" s="34" t="str">
        <f>IF(_xlfn.XLOOKUP(B32,'1. Questionnaire d''entretien '!$A:$A,'1. Questionnaire d''entretien '!T:T)="","N/A",_xlfn.XLOOKUP(B32,'1. Questionnaire d''entretien '!$A:$A,'1. Questionnaire d''entretien '!T:T))</f>
        <v>N/A</v>
      </c>
      <c r="F32" s="34" t="str">
        <f t="shared" si="2"/>
        <v>N/A</v>
      </c>
      <c r="G32" s="34">
        <f>_xlfn.XLOOKUP(B32,'1. Questionnaire d''entretien '!$A:$A,'1. Questionnaire d''entretien '!B:B)</f>
        <v>1</v>
      </c>
      <c r="H32" s="85" cm="1">
        <f t="array" ref="H32">_xlfn.IFS(G32=1,1,G32=2,0.75,G32=3,0.5)</f>
        <v>1</v>
      </c>
      <c r="I32" s="35" t="str">
        <f t="shared" si="0"/>
        <v>N/A</v>
      </c>
      <c r="P32" s="12"/>
      <c r="Q32" s="12"/>
      <c r="R32" s="12"/>
      <c r="S32" s="12"/>
      <c r="T32" s="12"/>
      <c r="U32" s="12"/>
    </row>
    <row r="33" spans="2:21" x14ac:dyDescent="0.35">
      <c r="B33" s="88">
        <f t="shared" si="4"/>
        <v>30</v>
      </c>
      <c r="C33" s="89" t="str">
        <f>_xlfn.XLOOKUP(B33,'1. Questionnaire d''entretien '!$A:$A,'1. Questionnaire d''entretien '!C:C)</f>
        <v>3. Achat</v>
      </c>
      <c r="D33" s="34" t="str">
        <f>IF(_xlfn.XLOOKUP(B33,'1. Questionnaire d''entretien '!$A:$A,'1. Questionnaire d''entretien '!R:R)="","N/A",_xlfn.XLOOKUP(B33,'1. Questionnaire d''entretien '!$A:$A,'1. Questionnaire d''entretien '!R:R))</f>
        <v>N/A</v>
      </c>
      <c r="E33" s="34" t="str">
        <f>IF(_xlfn.XLOOKUP(B33,'1. Questionnaire d''entretien '!$A:$A,'1. Questionnaire d''entretien '!T:T)="","N/A",_xlfn.XLOOKUP(B33,'1. Questionnaire d''entretien '!$A:$A,'1. Questionnaire d''entretien '!T:T))</f>
        <v>N/A</v>
      </c>
      <c r="F33" s="34" t="str">
        <f t="shared" si="2"/>
        <v>N/A</v>
      </c>
      <c r="G33" s="34">
        <f>_xlfn.XLOOKUP(B33,'1. Questionnaire d''entretien '!$A:$A,'1. Questionnaire d''entretien '!B:B)</f>
        <v>1</v>
      </c>
      <c r="H33" s="85" cm="1">
        <f t="array" ref="H33">_xlfn.IFS(G33=1,1,G33=2,0.75,G33=3,0.5)</f>
        <v>1</v>
      </c>
      <c r="I33" s="35" t="str">
        <f t="shared" si="0"/>
        <v>N/A</v>
      </c>
      <c r="P33" s="12"/>
      <c r="Q33" s="12"/>
      <c r="R33" s="12"/>
      <c r="S33" s="12"/>
      <c r="T33" s="12"/>
      <c r="U33" s="12"/>
    </row>
    <row r="34" spans="2:21" x14ac:dyDescent="0.35">
      <c r="B34" s="88">
        <f t="shared" si="4"/>
        <v>31</v>
      </c>
      <c r="C34" s="89" t="str">
        <f>_xlfn.XLOOKUP(B34,'1. Questionnaire d''entretien '!$A:$A,'1. Questionnaire d''entretien '!C:C)</f>
        <v>3. Achat</v>
      </c>
      <c r="D34" s="34" t="str">
        <f>IF(_xlfn.XLOOKUP(B34,'1. Questionnaire d''entretien '!$A:$A,'1. Questionnaire d''entretien '!R:R)="","N/A",_xlfn.XLOOKUP(B34,'1. Questionnaire d''entretien '!$A:$A,'1. Questionnaire d''entretien '!R:R))</f>
        <v>N/A</v>
      </c>
      <c r="E34" s="34" t="str">
        <f>IF(_xlfn.XLOOKUP(B34,'1. Questionnaire d''entretien '!$A:$A,'1. Questionnaire d''entretien '!T:T)="","N/A",_xlfn.XLOOKUP(B34,'1. Questionnaire d''entretien '!$A:$A,'1. Questionnaire d''entretien '!T:T))</f>
        <v>N/A</v>
      </c>
      <c r="F34" s="34" t="str">
        <f t="shared" si="2"/>
        <v>N/A</v>
      </c>
      <c r="G34" s="34">
        <f>_xlfn.XLOOKUP(B34,'1. Questionnaire d''entretien '!$A:$A,'1. Questionnaire d''entretien '!B:B)</f>
        <v>2</v>
      </c>
      <c r="H34" s="85" cm="1">
        <f t="array" ref="H34">_xlfn.IFS(G34=1,1,G34=2,0.75,G34=3,0.5)</f>
        <v>0.75</v>
      </c>
      <c r="I34" s="35" t="str">
        <f t="shared" si="0"/>
        <v>N/A</v>
      </c>
      <c r="P34" s="12"/>
      <c r="Q34" s="12"/>
      <c r="R34" s="12"/>
      <c r="S34" s="12"/>
      <c r="T34" s="12"/>
      <c r="U34" s="12"/>
    </row>
    <row r="35" spans="2:21" x14ac:dyDescent="0.35">
      <c r="B35" s="88">
        <f t="shared" si="4"/>
        <v>32</v>
      </c>
      <c r="C35" s="89" t="str">
        <f>_xlfn.XLOOKUP(B35,'1. Questionnaire d''entretien '!$A:$A,'1. Questionnaire d''entretien '!C:C)</f>
        <v>3. Achat</v>
      </c>
      <c r="D35" s="34" t="str">
        <f>IF(_xlfn.XLOOKUP(B35,'1. Questionnaire d''entretien '!$A:$A,'1. Questionnaire d''entretien '!R:R)="","N/A",_xlfn.XLOOKUP(B35,'1. Questionnaire d''entretien '!$A:$A,'1. Questionnaire d''entretien '!R:R))</f>
        <v>N/A</v>
      </c>
      <c r="E35" s="34" t="str">
        <f>IF(_xlfn.XLOOKUP(B35,'1. Questionnaire d''entretien '!$A:$A,'1. Questionnaire d''entretien '!T:T)="","N/A",_xlfn.XLOOKUP(B35,'1. Questionnaire d''entretien '!$A:$A,'1. Questionnaire d''entretien '!T:T))</f>
        <v>N/A</v>
      </c>
      <c r="F35" s="34" t="str">
        <f t="shared" si="2"/>
        <v>N/A</v>
      </c>
      <c r="G35" s="34">
        <f>_xlfn.XLOOKUP(B35,'1. Questionnaire d''entretien '!$A:$A,'1. Questionnaire d''entretien '!B:B)</f>
        <v>2</v>
      </c>
      <c r="H35" s="85" cm="1">
        <f t="array" ref="H35">_xlfn.IFS(G35=1,1,G35=2,0.75,G35=3,0.5)</f>
        <v>0.75</v>
      </c>
      <c r="I35" s="35" t="str">
        <f t="shared" si="0"/>
        <v>N/A</v>
      </c>
      <c r="P35" s="12"/>
      <c r="Q35" s="12"/>
      <c r="R35" s="12"/>
      <c r="S35" s="12"/>
      <c r="T35" s="12"/>
      <c r="U35" s="12"/>
    </row>
    <row r="36" spans="2:21" x14ac:dyDescent="0.35">
      <c r="B36" s="88">
        <f t="shared" si="4"/>
        <v>33</v>
      </c>
      <c r="C36" s="89" t="str">
        <f>_xlfn.XLOOKUP(B36,'1. Questionnaire d''entretien '!$A:$A,'1. Questionnaire d''entretien '!C:C)</f>
        <v>3. Achat</v>
      </c>
      <c r="D36" s="34" t="str">
        <f>IF(_xlfn.XLOOKUP(B36,'1. Questionnaire d''entretien '!$A:$A,'1. Questionnaire d''entretien '!R:R)="","N/A",_xlfn.XLOOKUP(B36,'1. Questionnaire d''entretien '!$A:$A,'1. Questionnaire d''entretien '!R:R))</f>
        <v>N/A</v>
      </c>
      <c r="E36" s="34" t="str">
        <f>IF(_xlfn.XLOOKUP(B36,'1. Questionnaire d''entretien '!$A:$A,'1. Questionnaire d''entretien '!T:T)="","N/A",_xlfn.XLOOKUP(B36,'1. Questionnaire d''entretien '!$A:$A,'1. Questionnaire d''entretien '!T:T))</f>
        <v>N/A</v>
      </c>
      <c r="F36" s="34" t="str">
        <f t="shared" si="2"/>
        <v>N/A</v>
      </c>
      <c r="G36" s="34">
        <f>_xlfn.XLOOKUP(B36,'1. Questionnaire d''entretien '!$A:$A,'1. Questionnaire d''entretien '!B:B)</f>
        <v>3</v>
      </c>
      <c r="H36" s="85" cm="1">
        <f t="array" ref="H36">_xlfn.IFS(G36=1,1,G36=2,0.75,G36=3,0.5)</f>
        <v>0.5</v>
      </c>
      <c r="I36" s="35" t="str">
        <f t="shared" si="0"/>
        <v>N/A</v>
      </c>
      <c r="P36" s="12"/>
      <c r="Q36" s="12"/>
      <c r="R36" s="12"/>
      <c r="S36" s="12"/>
      <c r="T36" s="12"/>
      <c r="U36" s="12"/>
    </row>
    <row r="37" spans="2:21" x14ac:dyDescent="0.35">
      <c r="B37" s="88">
        <f t="shared" si="4"/>
        <v>34</v>
      </c>
      <c r="C37" s="89" t="str">
        <f>_xlfn.XLOOKUP(B37,'1. Questionnaire d''entretien '!$A:$A,'1. Questionnaire d''entretien '!C:C)</f>
        <v>3. Achat</v>
      </c>
      <c r="D37" s="34" t="str">
        <f>IF(_xlfn.XLOOKUP(B37,'1. Questionnaire d''entretien '!$A:$A,'1. Questionnaire d''entretien '!R:R)="","N/A",_xlfn.XLOOKUP(B37,'1. Questionnaire d''entretien '!$A:$A,'1. Questionnaire d''entretien '!R:R))</f>
        <v>N/A</v>
      </c>
      <c r="E37" s="34" t="str">
        <f>IF(_xlfn.XLOOKUP(B37,'1. Questionnaire d''entretien '!$A:$A,'1. Questionnaire d''entretien '!T:T)="","N/A",_xlfn.XLOOKUP(B37,'1. Questionnaire d''entretien '!$A:$A,'1. Questionnaire d''entretien '!T:T))</f>
        <v>N/A</v>
      </c>
      <c r="F37" s="34" t="str">
        <f t="shared" si="2"/>
        <v>N/A</v>
      </c>
      <c r="G37" s="34">
        <f>_xlfn.XLOOKUP(B37,'1. Questionnaire d''entretien '!$A:$A,'1. Questionnaire d''entretien '!B:B)</f>
        <v>3</v>
      </c>
      <c r="H37" s="85" cm="1">
        <f t="array" ref="H37">_xlfn.IFS(G37=1,1,G37=2,0.75,G37=3,0.5)</f>
        <v>0.5</v>
      </c>
      <c r="I37" s="35" t="str">
        <f t="shared" si="0"/>
        <v>N/A</v>
      </c>
      <c r="P37" s="12"/>
      <c r="Q37" s="12"/>
      <c r="R37" s="12"/>
      <c r="S37" s="12"/>
      <c r="T37" s="12"/>
      <c r="U37" s="12"/>
    </row>
    <row r="38" spans="2:21" x14ac:dyDescent="0.35">
      <c r="B38" s="88">
        <f t="shared" si="4"/>
        <v>35</v>
      </c>
      <c r="C38" s="89" t="str">
        <f>_xlfn.XLOOKUP(B38,'1. Questionnaire d''entretien '!$A:$A,'1. Questionnaire d''entretien '!C:C)</f>
        <v>3. Achat</v>
      </c>
      <c r="D38" s="34" t="str">
        <f>IF(_xlfn.XLOOKUP(B38,'1. Questionnaire d''entretien '!$A:$A,'1. Questionnaire d''entretien '!R:R)="","N/A",_xlfn.XLOOKUP(B38,'1. Questionnaire d''entretien '!$A:$A,'1. Questionnaire d''entretien '!R:R))</f>
        <v>N/A</v>
      </c>
      <c r="E38" s="34" t="str">
        <f>IF(_xlfn.XLOOKUP(B38,'1. Questionnaire d''entretien '!$A:$A,'1. Questionnaire d''entretien '!T:T)="","N/A",_xlfn.XLOOKUP(B38,'1. Questionnaire d''entretien '!$A:$A,'1. Questionnaire d''entretien '!T:T))</f>
        <v>N/A</v>
      </c>
      <c r="F38" s="34" t="str">
        <f t="shared" si="2"/>
        <v>N/A</v>
      </c>
      <c r="G38" s="34">
        <f>_xlfn.XLOOKUP(B38,'1. Questionnaire d''entretien '!$A:$A,'1. Questionnaire d''entretien '!B:B)</f>
        <v>1</v>
      </c>
      <c r="H38" s="85" cm="1">
        <f t="array" ref="H38">_xlfn.IFS(G38=1,1,G38=2,0.75,G38=3,0.5)</f>
        <v>1</v>
      </c>
      <c r="I38" s="35" t="str">
        <f t="shared" si="0"/>
        <v>N/A</v>
      </c>
      <c r="P38" s="12"/>
      <c r="Q38" s="12"/>
      <c r="R38" s="12"/>
      <c r="S38" s="12"/>
      <c r="T38" s="12"/>
      <c r="U38" s="12"/>
    </row>
    <row r="39" spans="2:21" x14ac:dyDescent="0.35">
      <c r="B39" s="88">
        <f t="shared" si="4"/>
        <v>36</v>
      </c>
      <c r="C39" s="89" t="str">
        <f>_xlfn.XLOOKUP(B39,'1. Questionnaire d''entretien '!$A:$A,'1. Questionnaire d''entretien '!C:C)</f>
        <v>3. Achat</v>
      </c>
      <c r="D39" s="34" t="str">
        <f>IF(_xlfn.XLOOKUP(B39,'1. Questionnaire d''entretien '!$A:$A,'1. Questionnaire d''entretien '!R:R)="","N/A",_xlfn.XLOOKUP(B39,'1. Questionnaire d''entretien '!$A:$A,'1. Questionnaire d''entretien '!R:R))</f>
        <v>N/A</v>
      </c>
      <c r="E39" s="34" t="str">
        <f>IF(_xlfn.XLOOKUP(B39,'1. Questionnaire d''entretien '!$A:$A,'1. Questionnaire d''entretien '!T:T)="","N/A",_xlfn.XLOOKUP(B39,'1. Questionnaire d''entretien '!$A:$A,'1. Questionnaire d''entretien '!T:T))</f>
        <v>N/A</v>
      </c>
      <c r="F39" s="34" t="str">
        <f t="shared" si="2"/>
        <v>N/A</v>
      </c>
      <c r="G39" s="34">
        <f>_xlfn.XLOOKUP(B39,'1. Questionnaire d''entretien '!$A:$A,'1. Questionnaire d''entretien '!B:B)</f>
        <v>2</v>
      </c>
      <c r="H39" s="85" cm="1">
        <f t="array" ref="H39">_xlfn.IFS(G39=1,1,G39=2,0.75,G39=3,0.5)</f>
        <v>0.75</v>
      </c>
      <c r="I39" s="35" t="str">
        <f t="shared" si="0"/>
        <v>N/A</v>
      </c>
      <c r="P39" s="12"/>
      <c r="Q39" s="12"/>
      <c r="R39" s="12"/>
      <c r="S39" s="12"/>
      <c r="T39" s="12"/>
      <c r="U39" s="12"/>
    </row>
    <row r="40" spans="2:21" x14ac:dyDescent="0.35">
      <c r="B40" s="88">
        <f t="shared" si="4"/>
        <v>37</v>
      </c>
      <c r="C40" s="89" t="str">
        <f>_xlfn.XLOOKUP(B40,'1. Questionnaire d''entretien '!$A:$A,'1. Questionnaire d''entretien '!C:C)</f>
        <v>3. Achat</v>
      </c>
      <c r="D40" s="34" t="str">
        <f>IF(_xlfn.XLOOKUP(B40,'1. Questionnaire d''entretien '!$A:$A,'1. Questionnaire d''entretien '!R:R)="","N/A",_xlfn.XLOOKUP(B40,'1. Questionnaire d''entretien '!$A:$A,'1. Questionnaire d''entretien '!R:R))</f>
        <v>N/A</v>
      </c>
      <c r="E40" s="34" t="str">
        <f>IF(_xlfn.XLOOKUP(B40,'1. Questionnaire d''entretien '!$A:$A,'1. Questionnaire d''entretien '!T:T)="","N/A",_xlfn.XLOOKUP(B40,'1. Questionnaire d''entretien '!$A:$A,'1. Questionnaire d''entretien '!T:T))</f>
        <v>N/A</v>
      </c>
      <c r="F40" s="34" t="str">
        <f t="shared" si="2"/>
        <v>N/A</v>
      </c>
      <c r="G40" s="34">
        <f>_xlfn.XLOOKUP(B40,'1. Questionnaire d''entretien '!$A:$A,'1. Questionnaire d''entretien '!B:B)</f>
        <v>3</v>
      </c>
      <c r="H40" s="85" cm="1">
        <f t="array" ref="H40">_xlfn.IFS(G40=1,1,G40=2,0.75,G40=3,0.5)</f>
        <v>0.5</v>
      </c>
      <c r="I40" s="35" t="str">
        <f t="shared" si="0"/>
        <v>N/A</v>
      </c>
      <c r="P40" s="12"/>
      <c r="Q40" s="12"/>
      <c r="R40" s="12"/>
      <c r="S40" s="12"/>
      <c r="T40" s="12"/>
      <c r="U40" s="12"/>
    </row>
    <row r="41" spans="2:21" x14ac:dyDescent="0.35">
      <c r="B41" s="88">
        <f t="shared" si="4"/>
        <v>38</v>
      </c>
      <c r="C41" s="89" t="str">
        <f>_xlfn.XLOOKUP(B41,'1. Questionnaire d''entretien '!$A:$A,'1. Questionnaire d''entretien '!C:C)</f>
        <v>3. Achat</v>
      </c>
      <c r="D41" s="34" t="str">
        <f>IF(_xlfn.XLOOKUP(B41,'1. Questionnaire d''entretien '!$A:$A,'1. Questionnaire d''entretien '!R:R)="","N/A",_xlfn.XLOOKUP(B41,'1. Questionnaire d''entretien '!$A:$A,'1. Questionnaire d''entretien '!R:R))</f>
        <v>N/A</v>
      </c>
      <c r="E41" s="34" t="str">
        <f>IF(_xlfn.XLOOKUP(B41,'1. Questionnaire d''entretien '!$A:$A,'1. Questionnaire d''entretien '!T:T)="","N/A",_xlfn.XLOOKUP(B41,'1. Questionnaire d''entretien '!$A:$A,'1. Questionnaire d''entretien '!T:T))</f>
        <v>N/A</v>
      </c>
      <c r="F41" s="34" t="str">
        <f t="shared" si="2"/>
        <v>N/A</v>
      </c>
      <c r="G41" s="34">
        <f>_xlfn.XLOOKUP(B41,'1. Questionnaire d''entretien '!$A:$A,'1. Questionnaire d''entretien '!B:B)</f>
        <v>2</v>
      </c>
      <c r="H41" s="85" cm="1">
        <f t="array" ref="H41">_xlfn.IFS(G41=1,1,G41=2,0.75,G41=3,0.5)</f>
        <v>0.75</v>
      </c>
      <c r="I41" s="35" t="str">
        <f t="shared" si="0"/>
        <v>N/A</v>
      </c>
      <c r="P41" s="12"/>
      <c r="Q41" s="12"/>
      <c r="R41" s="12"/>
      <c r="S41" s="12"/>
      <c r="T41" s="12"/>
      <c r="U41" s="12"/>
    </row>
    <row r="42" spans="2:21" x14ac:dyDescent="0.35">
      <c r="B42" s="88">
        <f t="shared" si="4"/>
        <v>39</v>
      </c>
      <c r="C42" s="89" t="str">
        <f>_xlfn.XLOOKUP(B42,'1. Questionnaire d''entretien '!$A:$A,'1. Questionnaire d''entretien '!C:C)</f>
        <v>3. Achat</v>
      </c>
      <c r="D42" s="34" t="str">
        <f>IF(_xlfn.XLOOKUP(B42,'1. Questionnaire d''entretien '!$A:$A,'1. Questionnaire d''entretien '!R:R)="","N/A",_xlfn.XLOOKUP(B42,'1. Questionnaire d''entretien '!$A:$A,'1. Questionnaire d''entretien '!R:R))</f>
        <v>N/A</v>
      </c>
      <c r="E42" s="34" t="str">
        <f>IF(_xlfn.XLOOKUP(B42,'1. Questionnaire d''entretien '!$A:$A,'1. Questionnaire d''entretien '!T:T)="","N/A",_xlfn.XLOOKUP(B42,'1. Questionnaire d''entretien '!$A:$A,'1. Questionnaire d''entretien '!T:T))</f>
        <v>N/A</v>
      </c>
      <c r="F42" s="34" t="str">
        <f t="shared" si="2"/>
        <v>N/A</v>
      </c>
      <c r="G42" s="34">
        <f>_xlfn.XLOOKUP(B42,'1. Questionnaire d''entretien '!$A:$A,'1. Questionnaire d''entretien '!B:B)</f>
        <v>2</v>
      </c>
      <c r="H42" s="85" cm="1">
        <f t="array" ref="H42">_xlfn.IFS(G42=1,1,G42=2,0.75,G42=3,0.5)</f>
        <v>0.75</v>
      </c>
      <c r="I42" s="35" t="str">
        <f t="shared" si="0"/>
        <v>N/A</v>
      </c>
      <c r="P42" s="12"/>
      <c r="Q42" s="12"/>
      <c r="R42" s="12"/>
      <c r="S42" s="12"/>
      <c r="T42" s="12"/>
      <c r="U42" s="12"/>
    </row>
    <row r="43" spans="2:21" x14ac:dyDescent="0.35">
      <c r="B43" s="88">
        <f t="shared" si="4"/>
        <v>40</v>
      </c>
      <c r="C43" s="89" t="str">
        <f>_xlfn.XLOOKUP(B43,'1. Questionnaire d''entretien '!$A:$A,'1. Questionnaire d''entretien '!C:C)</f>
        <v>3. Achat</v>
      </c>
      <c r="D43" s="34" t="str">
        <f>IF(_xlfn.XLOOKUP(B43,'1. Questionnaire d''entretien '!$A:$A,'1. Questionnaire d''entretien '!R:R)="","N/A",_xlfn.XLOOKUP(B43,'1. Questionnaire d''entretien '!$A:$A,'1. Questionnaire d''entretien '!R:R))</f>
        <v>N/A</v>
      </c>
      <c r="E43" s="34" t="str">
        <f>IF(_xlfn.XLOOKUP(B43,'1. Questionnaire d''entretien '!$A:$A,'1. Questionnaire d''entretien '!T:T)="","N/A",_xlfn.XLOOKUP(B43,'1. Questionnaire d''entretien '!$A:$A,'1. Questionnaire d''entretien '!T:T))</f>
        <v>N/A</v>
      </c>
      <c r="F43" s="34" t="str">
        <f t="shared" si="2"/>
        <v>N/A</v>
      </c>
      <c r="G43" s="34">
        <f>_xlfn.XLOOKUP(B43,'1. Questionnaire d''entretien '!$A:$A,'1. Questionnaire d''entretien '!B:B)</f>
        <v>2</v>
      </c>
      <c r="H43" s="85" cm="1">
        <f t="array" ref="H43">_xlfn.IFS(G43=1,1,G43=2,0.75,G43=3,0.5)</f>
        <v>0.75</v>
      </c>
      <c r="I43" s="35" t="str">
        <f t="shared" si="0"/>
        <v>N/A</v>
      </c>
      <c r="P43" s="12"/>
      <c r="Q43" s="12"/>
      <c r="R43" s="12"/>
      <c r="S43" s="12"/>
      <c r="T43" s="12"/>
      <c r="U43" s="12"/>
    </row>
    <row r="44" spans="2:21" x14ac:dyDescent="0.35">
      <c r="B44" s="88">
        <f t="shared" si="4"/>
        <v>41</v>
      </c>
      <c r="C44" s="89" t="str">
        <f>_xlfn.XLOOKUP(B44,'1. Questionnaire d''entretien '!$A:$A,'1. Questionnaire d''entretien '!C:C)</f>
        <v>3. Achat</v>
      </c>
      <c r="D44" s="34" t="str">
        <f>IF(_xlfn.XLOOKUP(B44,'1. Questionnaire d''entretien '!$A:$A,'1. Questionnaire d''entretien '!R:R)="","N/A",_xlfn.XLOOKUP(B44,'1. Questionnaire d''entretien '!$A:$A,'1. Questionnaire d''entretien '!R:R))</f>
        <v>N/A</v>
      </c>
      <c r="E44" s="34" t="str">
        <f>IF(_xlfn.XLOOKUP(B44,'1. Questionnaire d''entretien '!$A:$A,'1. Questionnaire d''entretien '!T:T)="","N/A",_xlfn.XLOOKUP(B44,'1. Questionnaire d''entretien '!$A:$A,'1. Questionnaire d''entretien '!T:T))</f>
        <v>N/A</v>
      </c>
      <c r="F44" s="34" t="str">
        <f t="shared" si="2"/>
        <v>N/A</v>
      </c>
      <c r="G44" s="34">
        <f>_xlfn.XLOOKUP(B44,'1. Questionnaire d''entretien '!$A:$A,'1. Questionnaire d''entretien '!B:B)</f>
        <v>2</v>
      </c>
      <c r="H44" s="85" cm="1">
        <f t="array" ref="H44">_xlfn.IFS(G44=1,1,G44=2,0.75,G44=3,0.5)</f>
        <v>0.75</v>
      </c>
      <c r="I44" s="35" t="str">
        <f t="shared" si="0"/>
        <v>N/A</v>
      </c>
      <c r="P44" s="12"/>
      <c r="Q44" s="12"/>
      <c r="R44" s="12"/>
      <c r="S44" s="12"/>
      <c r="T44" s="12"/>
      <c r="U44" s="12"/>
    </row>
    <row r="45" spans="2:21" x14ac:dyDescent="0.35">
      <c r="B45" s="88">
        <f t="shared" si="4"/>
        <v>42</v>
      </c>
      <c r="C45" s="89" t="str">
        <f>_xlfn.XLOOKUP(B45,'1. Questionnaire d''entretien '!$A:$A,'1. Questionnaire d''entretien '!C:C)</f>
        <v>3. Achat</v>
      </c>
      <c r="D45" s="34" t="str">
        <f>IF(_xlfn.XLOOKUP(B45,'1. Questionnaire d''entretien '!$A:$A,'1. Questionnaire d''entretien '!R:R)="","N/A",_xlfn.XLOOKUP(B45,'1. Questionnaire d''entretien '!$A:$A,'1. Questionnaire d''entretien '!R:R))</f>
        <v>N/A</v>
      </c>
      <c r="E45" s="34" t="str">
        <f>IF(_xlfn.XLOOKUP(B45,'1. Questionnaire d''entretien '!$A:$A,'1. Questionnaire d''entretien '!T:T)="","N/A",_xlfn.XLOOKUP(B45,'1. Questionnaire d''entretien '!$A:$A,'1. Questionnaire d''entretien '!T:T))</f>
        <v>N/A</v>
      </c>
      <c r="F45" s="34" t="str">
        <f t="shared" si="2"/>
        <v>N/A</v>
      </c>
      <c r="G45" s="34">
        <f>_xlfn.XLOOKUP(B45,'1. Questionnaire d''entretien '!$A:$A,'1. Questionnaire d''entretien '!B:B)</f>
        <v>2</v>
      </c>
      <c r="H45" s="85" cm="1">
        <f t="array" ref="H45">_xlfn.IFS(G45=1,1,G45=2,0.75,G45=3,0.5)</f>
        <v>0.75</v>
      </c>
      <c r="I45" s="35" t="str">
        <f t="shared" si="0"/>
        <v>N/A</v>
      </c>
      <c r="P45" s="12"/>
      <c r="Q45" s="12"/>
      <c r="R45" s="12"/>
      <c r="S45" s="12"/>
      <c r="T45" s="12"/>
      <c r="U45" s="12"/>
    </row>
    <row r="46" spans="2:21" x14ac:dyDescent="0.35">
      <c r="B46" s="88">
        <f t="shared" si="4"/>
        <v>43</v>
      </c>
      <c r="C46" s="89" t="str">
        <f>_xlfn.XLOOKUP(B46,'1. Questionnaire d''entretien '!$A:$A,'1. Questionnaire d''entretien '!C:C)</f>
        <v>4. Transformation du numérique</v>
      </c>
      <c r="D46" s="34" t="str">
        <f>IF(_xlfn.XLOOKUP(B46,'1. Questionnaire d''entretien '!$A:$A,'1. Questionnaire d''entretien '!R:R)="","N/A",_xlfn.XLOOKUP(B46,'1. Questionnaire d''entretien '!$A:$A,'1. Questionnaire d''entretien '!R:R))</f>
        <v>N/A</v>
      </c>
      <c r="E46" s="34" t="str">
        <f>IF(_xlfn.XLOOKUP(B46,'1. Questionnaire d''entretien '!$A:$A,'1. Questionnaire d''entretien '!T:T)="","N/A",_xlfn.XLOOKUP(B46,'1. Questionnaire d''entretien '!$A:$A,'1. Questionnaire d''entretien '!T:T))</f>
        <v>N/A</v>
      </c>
      <c r="F46" s="34" t="str">
        <f t="shared" si="2"/>
        <v>N/A</v>
      </c>
      <c r="G46" s="34">
        <f>_xlfn.XLOOKUP(B46,'1. Questionnaire d''entretien '!$A:$A,'1. Questionnaire d''entretien '!B:B)</f>
        <v>3</v>
      </c>
      <c r="H46" s="85" cm="1">
        <f t="array" ref="H46">_xlfn.IFS(G46=1,1,G46=2,0.75,G46=3,0.5)</f>
        <v>0.5</v>
      </c>
      <c r="I46" s="35" t="str">
        <f t="shared" si="0"/>
        <v>N/A</v>
      </c>
      <c r="P46" s="12"/>
      <c r="Q46" s="12"/>
      <c r="R46" s="12"/>
      <c r="S46" s="12"/>
      <c r="T46" s="12"/>
      <c r="U46" s="12"/>
    </row>
    <row r="47" spans="2:21" x14ac:dyDescent="0.35">
      <c r="B47" s="88">
        <f t="shared" si="4"/>
        <v>44</v>
      </c>
      <c r="C47" s="89" t="str">
        <f>_xlfn.XLOOKUP(B47,'1. Questionnaire d''entretien '!$A:$A,'1. Questionnaire d''entretien '!C:C)</f>
        <v>4. Transformation du numérique</v>
      </c>
      <c r="D47" s="34" t="str">
        <f>IF(_xlfn.XLOOKUP(B47,'1. Questionnaire d''entretien '!$A:$A,'1. Questionnaire d''entretien '!R:R)="","N/A",_xlfn.XLOOKUP(B47,'1. Questionnaire d''entretien '!$A:$A,'1. Questionnaire d''entretien '!R:R))</f>
        <v>N/A</v>
      </c>
      <c r="E47" s="34" t="str">
        <f>IF(_xlfn.XLOOKUP(B47,'1. Questionnaire d''entretien '!$A:$A,'1. Questionnaire d''entretien '!T:T)="","N/A",_xlfn.XLOOKUP(B47,'1. Questionnaire d''entretien '!$A:$A,'1. Questionnaire d''entretien '!T:T))</f>
        <v>N/A</v>
      </c>
      <c r="F47" s="34" t="str">
        <f t="shared" si="2"/>
        <v>N/A</v>
      </c>
      <c r="G47" s="34">
        <f>_xlfn.XLOOKUP(B47,'1. Questionnaire d''entretien '!$A:$A,'1. Questionnaire d''entretien '!B:B)</f>
        <v>3</v>
      </c>
      <c r="H47" s="85" cm="1">
        <f t="array" ref="H47">_xlfn.IFS(G47=1,1,G47=2,0.75,G47=3,0.5)</f>
        <v>0.5</v>
      </c>
      <c r="I47" s="35" t="str">
        <f t="shared" si="0"/>
        <v>N/A</v>
      </c>
      <c r="P47" s="12"/>
      <c r="Q47" s="12"/>
      <c r="R47" s="12"/>
      <c r="S47" s="12"/>
      <c r="T47" s="12"/>
      <c r="U47" s="12"/>
    </row>
    <row r="48" spans="2:21" x14ac:dyDescent="0.35">
      <c r="B48" s="88">
        <f t="shared" si="4"/>
        <v>45</v>
      </c>
      <c r="C48" s="89" t="str">
        <f>_xlfn.XLOOKUP(B48,'1. Questionnaire d''entretien '!$A:$A,'1. Questionnaire d''entretien '!C:C)</f>
        <v>5. DEEE et Economie circulaire</v>
      </c>
      <c r="D48" s="34" t="str">
        <f>IF(_xlfn.XLOOKUP(B48,'1. Questionnaire d''entretien '!$A:$A,'1. Questionnaire d''entretien '!R:R)="","N/A",_xlfn.XLOOKUP(B48,'1. Questionnaire d''entretien '!$A:$A,'1. Questionnaire d''entretien '!R:R))</f>
        <v>N/A</v>
      </c>
      <c r="E48" s="34" t="str">
        <f>IF(_xlfn.XLOOKUP(B48,'1. Questionnaire d''entretien '!$A:$A,'1. Questionnaire d''entretien '!T:T)="","N/A",_xlfn.XLOOKUP(B48,'1. Questionnaire d''entretien '!$A:$A,'1. Questionnaire d''entretien '!T:T))</f>
        <v>N/A</v>
      </c>
      <c r="F48" s="34" t="str">
        <f t="shared" si="2"/>
        <v>N/A</v>
      </c>
      <c r="G48" s="34">
        <f>_xlfn.XLOOKUP(B48,'1. Questionnaire d''entretien '!$A:$A,'1. Questionnaire d''entretien '!B:B)</f>
        <v>1</v>
      </c>
      <c r="H48" s="85" cm="1">
        <f t="array" ref="H48">_xlfn.IFS(G48=1,1,G48=2,0.75,G48=3,0.5)</f>
        <v>1</v>
      </c>
      <c r="I48" s="35" t="str">
        <f t="shared" si="0"/>
        <v>N/A</v>
      </c>
    </row>
    <row r="49" spans="2:9" x14ac:dyDescent="0.35">
      <c r="B49" s="88">
        <f t="shared" si="4"/>
        <v>46</v>
      </c>
      <c r="C49" s="89" t="str">
        <f>_xlfn.XLOOKUP(B49,'1. Questionnaire d''entretien '!$A:$A,'1. Questionnaire d''entretien '!C:C)</f>
        <v>5. DEEE et Economie circulaire</v>
      </c>
      <c r="D49" s="34" t="str">
        <f>IF(_xlfn.XLOOKUP(B49,'1. Questionnaire d''entretien '!$A:$A,'1. Questionnaire d''entretien '!R:R)="","N/A",_xlfn.XLOOKUP(B49,'1. Questionnaire d''entretien '!$A:$A,'1. Questionnaire d''entretien '!R:R))</f>
        <v>N/A</v>
      </c>
      <c r="E49" s="34" t="str">
        <f>IF(_xlfn.XLOOKUP(B49,'1. Questionnaire d''entretien '!$A:$A,'1. Questionnaire d''entretien '!T:T)="","N/A",_xlfn.XLOOKUP(B49,'1. Questionnaire d''entretien '!$A:$A,'1. Questionnaire d''entretien '!T:T))</f>
        <v>N/A</v>
      </c>
      <c r="F49" s="34" t="str">
        <f t="shared" si="2"/>
        <v>N/A</v>
      </c>
      <c r="G49" s="34">
        <f>_xlfn.XLOOKUP(B49,'1. Questionnaire d''entretien '!$A:$A,'1. Questionnaire d''entretien '!B:B)</f>
        <v>2</v>
      </c>
      <c r="H49" s="85" cm="1">
        <f t="array" ref="H49">_xlfn.IFS(G49=1,1,G49=2,0.75,G49=3,0.5)</f>
        <v>0.75</v>
      </c>
      <c r="I49" s="35" t="str">
        <f t="shared" si="0"/>
        <v>N/A</v>
      </c>
    </row>
    <row r="50" spans="2:9" x14ac:dyDescent="0.35">
      <c r="B50" s="88">
        <f t="shared" si="4"/>
        <v>47</v>
      </c>
      <c r="C50" s="89" t="str">
        <f>_xlfn.XLOOKUP(B50,'1. Questionnaire d''entretien '!$A:$A,'1. Questionnaire d''entretien '!C:C)</f>
        <v>5. DEEE et Economie circulaire</v>
      </c>
      <c r="D50" s="34" t="str">
        <f>IF(_xlfn.XLOOKUP(B50,'1. Questionnaire d''entretien '!$A:$A,'1. Questionnaire d''entretien '!R:R)="","N/A",_xlfn.XLOOKUP(B50,'1. Questionnaire d''entretien '!$A:$A,'1. Questionnaire d''entretien '!R:R))</f>
        <v>N/A</v>
      </c>
      <c r="E50" s="34" t="str">
        <f>IF(_xlfn.XLOOKUP(B50,'1. Questionnaire d''entretien '!$A:$A,'1. Questionnaire d''entretien '!T:T)="","N/A",_xlfn.XLOOKUP(B50,'1. Questionnaire d''entretien '!$A:$A,'1. Questionnaire d''entretien '!T:T))</f>
        <v>N/A</v>
      </c>
      <c r="F50" s="34" t="str">
        <f t="shared" si="2"/>
        <v>N/A</v>
      </c>
      <c r="G50" s="34">
        <f>_xlfn.XLOOKUP(B50,'1. Questionnaire d''entretien '!$A:$A,'1. Questionnaire d''entretien '!B:B)</f>
        <v>1</v>
      </c>
      <c r="H50" s="85" cm="1">
        <f t="array" ref="H50">_xlfn.IFS(G50=1,1,G50=2,0.75,G50=3,0.5)</f>
        <v>1</v>
      </c>
      <c r="I50" s="35" t="str">
        <f t="shared" si="0"/>
        <v>N/A</v>
      </c>
    </row>
    <row r="51" spans="2:9" x14ac:dyDescent="0.35">
      <c r="B51" s="88">
        <f t="shared" si="4"/>
        <v>48</v>
      </c>
      <c r="C51" s="89" t="str">
        <f>_xlfn.XLOOKUP(B51,'1. Questionnaire d''entretien '!$A:$A,'1. Questionnaire d''entretien '!C:C)</f>
        <v>5. DEEE et Economie circulaire</v>
      </c>
      <c r="D51" s="34" t="str">
        <f>IF(_xlfn.XLOOKUP(B51,'1. Questionnaire d''entretien '!$A:$A,'1. Questionnaire d''entretien '!R:R)="","N/A",_xlfn.XLOOKUP(B51,'1. Questionnaire d''entretien '!$A:$A,'1. Questionnaire d''entretien '!R:R))</f>
        <v>N/A</v>
      </c>
      <c r="E51" s="34" t="str">
        <f>IF(_xlfn.XLOOKUP(B51,'1. Questionnaire d''entretien '!$A:$A,'1. Questionnaire d''entretien '!T:T)="","N/A",_xlfn.XLOOKUP(B51,'1. Questionnaire d''entretien '!$A:$A,'1. Questionnaire d''entretien '!T:T))</f>
        <v>N/A</v>
      </c>
      <c r="F51" s="34" t="str">
        <f t="shared" si="2"/>
        <v>N/A</v>
      </c>
      <c r="G51" s="34">
        <f>_xlfn.XLOOKUP(B51,'1. Questionnaire d''entretien '!$A:$A,'1. Questionnaire d''entretien '!B:B)</f>
        <v>2</v>
      </c>
      <c r="H51" s="85" cm="1">
        <f t="array" ref="H51">_xlfn.IFS(G51=1,1,G51=2,0.75,G51=3,0.5)</f>
        <v>0.75</v>
      </c>
      <c r="I51" s="35" t="str">
        <f t="shared" si="0"/>
        <v>N/A</v>
      </c>
    </row>
    <row r="52" spans="2:9" x14ac:dyDescent="0.35">
      <c r="B52" s="88">
        <f t="shared" si="4"/>
        <v>49</v>
      </c>
      <c r="C52" s="89" t="str">
        <f>_xlfn.XLOOKUP(B52,'1. Questionnaire d''entretien '!$A:$A,'1. Questionnaire d''entretien '!C:C)</f>
        <v>5. DEEE et Economie circulaire</v>
      </c>
      <c r="D52" s="34" t="str">
        <f>IF(_xlfn.XLOOKUP(B52,'1. Questionnaire d''entretien '!$A:$A,'1. Questionnaire d''entretien '!R:R)="","N/A",_xlfn.XLOOKUP(B52,'1. Questionnaire d''entretien '!$A:$A,'1. Questionnaire d''entretien '!R:R))</f>
        <v>N/A</v>
      </c>
      <c r="E52" s="34" t="str">
        <f>IF(_xlfn.XLOOKUP(B52,'1. Questionnaire d''entretien '!$A:$A,'1. Questionnaire d''entretien '!T:T)="","N/A",_xlfn.XLOOKUP(B52,'1. Questionnaire d''entretien '!$A:$A,'1. Questionnaire d''entretien '!T:T))</f>
        <v>N/A</v>
      </c>
      <c r="F52" s="34" t="str">
        <f t="shared" si="2"/>
        <v>N/A</v>
      </c>
      <c r="G52" s="34">
        <f>_xlfn.XLOOKUP(B52,'1. Questionnaire d''entretien '!$A:$A,'1. Questionnaire d''entretien '!B:B)</f>
        <v>3</v>
      </c>
      <c r="H52" s="85" cm="1">
        <f t="array" ref="H52">_xlfn.IFS(G52=1,1,G52=2,0.75,G52=3,0.5)</f>
        <v>0.5</v>
      </c>
      <c r="I52" s="35" t="str">
        <f t="shared" si="0"/>
        <v>N/A</v>
      </c>
    </row>
    <row r="53" spans="2:9" x14ac:dyDescent="0.35">
      <c r="B53" s="88">
        <f t="shared" si="4"/>
        <v>50</v>
      </c>
      <c r="C53" s="89" t="str">
        <f>_xlfn.XLOOKUP(B53,'1. Questionnaire d''entretien '!$A:$A,'1. Questionnaire d''entretien '!C:C)</f>
        <v>5. DEEE et Economie circulaire</v>
      </c>
      <c r="D53" s="34" t="str">
        <f>IF(_xlfn.XLOOKUP(B53,'1. Questionnaire d''entretien '!$A:$A,'1. Questionnaire d''entretien '!R:R)="","N/A",_xlfn.XLOOKUP(B53,'1. Questionnaire d''entretien '!$A:$A,'1. Questionnaire d''entretien '!R:R))</f>
        <v>N/A</v>
      </c>
      <c r="E53" s="34" t="str">
        <f>IF(_xlfn.XLOOKUP(B53,'1. Questionnaire d''entretien '!$A:$A,'1. Questionnaire d''entretien '!T:T)="","N/A",_xlfn.XLOOKUP(B53,'1. Questionnaire d''entretien '!$A:$A,'1. Questionnaire d''entretien '!T:T))</f>
        <v>N/A</v>
      </c>
      <c r="F53" s="34" t="str">
        <f t="shared" si="2"/>
        <v>N/A</v>
      </c>
      <c r="G53" s="34">
        <f>_xlfn.XLOOKUP(B53,'1. Questionnaire d''entretien '!$A:$A,'1. Questionnaire d''entretien '!B:B)</f>
        <v>1</v>
      </c>
      <c r="H53" s="85" cm="1">
        <f t="array" ref="H53">_xlfn.IFS(G53=1,1,G53=2,0.75,G53=3,0.5)</f>
        <v>1</v>
      </c>
      <c r="I53" s="35" t="str">
        <f t="shared" si="0"/>
        <v>N/A</v>
      </c>
    </row>
    <row r="54" spans="2:9" x14ac:dyDescent="0.35">
      <c r="B54" s="88">
        <f t="shared" si="4"/>
        <v>51</v>
      </c>
      <c r="C54" s="89" t="str">
        <f>_xlfn.XLOOKUP(B54,'1. Questionnaire d''entretien '!$A:$A,'1. Questionnaire d''entretien '!C:C)</f>
        <v>5. DEEE et Economie circulaire</v>
      </c>
      <c r="D54" s="34" t="str">
        <f>IF(_xlfn.XLOOKUP(B54,'1. Questionnaire d''entretien '!$A:$A,'1. Questionnaire d''entretien '!R:R)="","N/A",_xlfn.XLOOKUP(B54,'1. Questionnaire d''entretien '!$A:$A,'1. Questionnaire d''entretien '!R:R))</f>
        <v>N/A</v>
      </c>
      <c r="E54" s="34" t="str">
        <f>IF(_xlfn.XLOOKUP(B54,'1. Questionnaire d''entretien '!$A:$A,'1. Questionnaire d''entretien '!T:T)="","N/A",_xlfn.XLOOKUP(B54,'1. Questionnaire d''entretien '!$A:$A,'1. Questionnaire d''entretien '!T:T))</f>
        <v>N/A</v>
      </c>
      <c r="F54" s="34" t="str">
        <f t="shared" si="2"/>
        <v>N/A</v>
      </c>
      <c r="G54" s="34">
        <f>_xlfn.XLOOKUP(B54,'1. Questionnaire d''entretien '!$A:$A,'1. Questionnaire d''entretien '!B:B)</f>
        <v>2</v>
      </c>
      <c r="H54" s="85" cm="1">
        <f t="array" ref="H54">_xlfn.IFS(G54=1,1,G54=2,0.75,G54=3,0.5)</f>
        <v>0.75</v>
      </c>
      <c r="I54" s="35" t="str">
        <f t="shared" si="0"/>
        <v>N/A</v>
      </c>
    </row>
    <row r="55" spans="2:9" x14ac:dyDescent="0.35">
      <c r="B55" s="88">
        <f t="shared" si="4"/>
        <v>52</v>
      </c>
      <c r="C55" s="89" t="str">
        <f>_xlfn.XLOOKUP(B55,'1. Questionnaire d''entretien '!$A:$A,'1. Questionnaire d''entretien '!C:C)</f>
        <v>5. DEEE et Economie circulaire</v>
      </c>
      <c r="D55" s="34" t="str">
        <f>IF(_xlfn.XLOOKUP(B55,'1. Questionnaire d''entretien '!$A:$A,'1. Questionnaire d''entretien '!R:R)="","N/A",_xlfn.XLOOKUP(B55,'1. Questionnaire d''entretien '!$A:$A,'1. Questionnaire d''entretien '!R:R))</f>
        <v>N/A</v>
      </c>
      <c r="E55" s="34" t="str">
        <f>IF(_xlfn.XLOOKUP(B55,'1. Questionnaire d''entretien '!$A:$A,'1. Questionnaire d''entretien '!T:T)="","N/A",_xlfn.XLOOKUP(B55,'1. Questionnaire d''entretien '!$A:$A,'1. Questionnaire d''entretien '!T:T))</f>
        <v>N/A</v>
      </c>
      <c r="F55" s="34" t="str">
        <f t="shared" si="2"/>
        <v>N/A</v>
      </c>
      <c r="G55" s="34">
        <f>_xlfn.XLOOKUP(B55,'1. Questionnaire d''entretien '!$A:$A,'1. Questionnaire d''entretien '!B:B)</f>
        <v>1</v>
      </c>
      <c r="H55" s="85" cm="1">
        <f t="array" ref="H55">_xlfn.IFS(G55=1,1,G55=2,0.75,G55=3,0.5)</f>
        <v>1</v>
      </c>
      <c r="I55" s="35" t="str">
        <f t="shared" si="0"/>
        <v>N/A</v>
      </c>
    </row>
    <row r="56" spans="2:9" x14ac:dyDescent="0.35">
      <c r="B56" s="88">
        <f t="shared" si="4"/>
        <v>53</v>
      </c>
      <c r="C56" s="89" t="str">
        <f>_xlfn.XLOOKUP(B56,'1. Questionnaire d''entretien '!$A:$A,'1. Questionnaire d''entretien '!C:C)</f>
        <v>5. DEEE et Economie circulaire</v>
      </c>
      <c r="D56" s="34" t="str">
        <f>IF(_xlfn.XLOOKUP(B56,'1. Questionnaire d''entretien '!$A:$A,'1. Questionnaire d''entretien '!R:R)="","N/A",_xlfn.XLOOKUP(B56,'1. Questionnaire d''entretien '!$A:$A,'1. Questionnaire d''entretien '!R:R))</f>
        <v>N/A</v>
      </c>
      <c r="E56" s="34" t="str">
        <f>IF(_xlfn.XLOOKUP(B56,'1. Questionnaire d''entretien '!$A:$A,'1. Questionnaire d''entretien '!T:T)="","N/A",_xlfn.XLOOKUP(B56,'1. Questionnaire d''entretien '!$A:$A,'1. Questionnaire d''entretien '!T:T))</f>
        <v>N/A</v>
      </c>
      <c r="F56" s="34" t="str">
        <f t="shared" si="2"/>
        <v>N/A</v>
      </c>
      <c r="G56" s="34">
        <f>_xlfn.XLOOKUP(B56,'1. Questionnaire d''entretien '!$A:$A,'1. Questionnaire d''entretien '!B:B)</f>
        <v>1</v>
      </c>
      <c r="H56" s="85" cm="1">
        <f t="array" ref="H56">_xlfn.IFS(G56=1,1,G56=2,0.75,G56=3,0.5)</f>
        <v>1</v>
      </c>
      <c r="I56" s="35" t="str">
        <f t="shared" si="0"/>
        <v>N/A</v>
      </c>
    </row>
    <row r="57" spans="2:9" x14ac:dyDescent="0.35">
      <c r="B57" s="88">
        <f t="shared" si="4"/>
        <v>54</v>
      </c>
      <c r="C57" s="89" t="str">
        <f>_xlfn.XLOOKUP(B57,'1. Questionnaire d''entretien '!$A:$A,'1. Questionnaire d''entretien '!C:C)</f>
        <v>5. DEEE et Economie circulaire</v>
      </c>
      <c r="D57" s="34" t="str">
        <f>IF(_xlfn.XLOOKUP(B57,'1. Questionnaire d''entretien '!$A:$A,'1. Questionnaire d''entretien '!R:R)="","N/A",_xlfn.XLOOKUP(B57,'1. Questionnaire d''entretien '!$A:$A,'1. Questionnaire d''entretien '!R:R))</f>
        <v>N/A</v>
      </c>
      <c r="E57" s="34" t="str">
        <f>IF(_xlfn.XLOOKUP(B57,'1. Questionnaire d''entretien '!$A:$A,'1. Questionnaire d''entretien '!T:T)="","N/A",_xlfn.XLOOKUP(B57,'1. Questionnaire d''entretien '!$A:$A,'1. Questionnaire d''entretien '!T:T))</f>
        <v>N/A</v>
      </c>
      <c r="F57" s="34" t="str">
        <f t="shared" si="2"/>
        <v>N/A</v>
      </c>
      <c r="G57" s="34">
        <f>_xlfn.XLOOKUP(B57,'1. Questionnaire d''entretien '!$A:$A,'1. Questionnaire d''entretien '!B:B)</f>
        <v>1</v>
      </c>
      <c r="H57" s="85" cm="1">
        <f t="array" ref="H57">_xlfn.IFS(G57=1,1,G57=2,0.75,G57=3,0.5)</f>
        <v>1</v>
      </c>
      <c r="I57" s="35" t="str">
        <f t="shared" si="0"/>
        <v>N/A</v>
      </c>
    </row>
    <row r="58" spans="2:9" x14ac:dyDescent="0.35">
      <c r="B58" s="88">
        <f t="shared" si="4"/>
        <v>55</v>
      </c>
      <c r="C58" s="89" t="str">
        <f>_xlfn.XLOOKUP(B58,'1. Questionnaire d''entretien '!$A:$A,'1. Questionnaire d''entretien '!C:C)</f>
        <v>5. DEEE et Economie circulaire</v>
      </c>
      <c r="D58" s="34" t="str">
        <f>IF(_xlfn.XLOOKUP(B58,'1. Questionnaire d''entretien '!$A:$A,'1. Questionnaire d''entretien '!R:R)="","N/A",_xlfn.XLOOKUP(B58,'1. Questionnaire d''entretien '!$A:$A,'1. Questionnaire d''entretien '!R:R))</f>
        <v>N/A</v>
      </c>
      <c r="E58" s="34" t="str">
        <f>IF(_xlfn.XLOOKUP(B58,'1. Questionnaire d''entretien '!$A:$A,'1. Questionnaire d''entretien '!T:T)="","N/A",_xlfn.XLOOKUP(B58,'1. Questionnaire d''entretien '!$A:$A,'1. Questionnaire d''entretien '!T:T))</f>
        <v>N/A</v>
      </c>
      <c r="F58" s="34" t="str">
        <f t="shared" si="2"/>
        <v>N/A</v>
      </c>
      <c r="G58" s="34">
        <f>_xlfn.XLOOKUP(B58,'1. Questionnaire d''entretien '!$A:$A,'1. Questionnaire d''entretien '!B:B)</f>
        <v>1</v>
      </c>
      <c r="H58" s="85" cm="1">
        <f t="array" ref="H58">_xlfn.IFS(G58=1,1,G58=2,0.75,G58=3,0.5)</f>
        <v>1</v>
      </c>
      <c r="I58" s="35" t="str">
        <f t="shared" si="0"/>
        <v>N/A</v>
      </c>
    </row>
    <row r="59" spans="2:9" x14ac:dyDescent="0.35">
      <c r="B59" s="88">
        <f t="shared" si="4"/>
        <v>56</v>
      </c>
      <c r="C59" s="89" t="str">
        <f>_xlfn.XLOOKUP(B59,'1. Questionnaire d''entretien '!$A:$A,'1. Questionnaire d''entretien '!C:C)</f>
        <v>5. DEEE et Economie circulaire</v>
      </c>
      <c r="D59" s="34" t="str">
        <f>IF(_xlfn.XLOOKUP(B59,'1. Questionnaire d''entretien '!$A:$A,'1. Questionnaire d''entretien '!R:R)="","N/A",_xlfn.XLOOKUP(B59,'1. Questionnaire d''entretien '!$A:$A,'1. Questionnaire d''entretien '!R:R))</f>
        <v>N/A</v>
      </c>
      <c r="E59" s="34" t="str">
        <f>IF(_xlfn.XLOOKUP(B59,'1. Questionnaire d''entretien '!$A:$A,'1. Questionnaire d''entretien '!T:T)="","N/A",_xlfn.XLOOKUP(B59,'1. Questionnaire d''entretien '!$A:$A,'1. Questionnaire d''entretien '!T:T))</f>
        <v>N/A</v>
      </c>
      <c r="F59" s="34" t="str">
        <f t="shared" si="2"/>
        <v>N/A</v>
      </c>
      <c r="G59" s="34">
        <f>_xlfn.XLOOKUP(B59,'1. Questionnaire d''entretien '!$A:$A,'1. Questionnaire d''entretien '!B:B)</f>
        <v>2</v>
      </c>
      <c r="H59" s="85" cm="1">
        <f t="array" ref="H59">_xlfn.IFS(G59=1,1,G59=2,0.75,G59=3,0.5)</f>
        <v>0.75</v>
      </c>
      <c r="I59" s="35" t="str">
        <f t="shared" si="0"/>
        <v>N/A</v>
      </c>
    </row>
    <row r="60" spans="2:9" x14ac:dyDescent="0.35">
      <c r="B60" s="88">
        <f t="shared" si="4"/>
        <v>57</v>
      </c>
      <c r="C60" s="89" t="str">
        <f>_xlfn.XLOOKUP(B60,'1. Questionnaire d''entretien '!$A:$A,'1. Questionnaire d''entretien '!C:C)</f>
        <v>5. DEEE et Economie circulaire</v>
      </c>
      <c r="D60" s="34" t="str">
        <f>IF(_xlfn.XLOOKUP(B60,'1. Questionnaire d''entretien '!$A:$A,'1. Questionnaire d''entretien '!R:R)="","N/A",_xlfn.XLOOKUP(B60,'1. Questionnaire d''entretien '!$A:$A,'1. Questionnaire d''entretien '!R:R))</f>
        <v>N/A</v>
      </c>
      <c r="E60" s="34" t="str">
        <f>IF(_xlfn.XLOOKUP(B60,'1. Questionnaire d''entretien '!$A:$A,'1. Questionnaire d''entretien '!T:T)="","N/A",_xlfn.XLOOKUP(B60,'1. Questionnaire d''entretien '!$A:$A,'1. Questionnaire d''entretien '!T:T))</f>
        <v>N/A</v>
      </c>
      <c r="F60" s="34" t="str">
        <f t="shared" si="2"/>
        <v>N/A</v>
      </c>
      <c r="G60" s="34">
        <f>_xlfn.XLOOKUP(B60,'1. Questionnaire d''entretien '!$A:$A,'1. Questionnaire d''entretien '!B:B)</f>
        <v>2</v>
      </c>
      <c r="H60" s="85" cm="1">
        <f t="array" ref="H60">_xlfn.IFS(G60=1,1,G60=2,0.75,G60=3,0.5)</f>
        <v>0.75</v>
      </c>
      <c r="I60" s="35" t="str">
        <f t="shared" si="0"/>
        <v>N/A</v>
      </c>
    </row>
    <row r="61" spans="2:9" x14ac:dyDescent="0.35">
      <c r="B61" s="88">
        <f t="shared" si="4"/>
        <v>58</v>
      </c>
      <c r="C61" s="89" t="str">
        <f>_xlfn.XLOOKUP(B61,'1. Questionnaire d''entretien '!$A:$A,'1. Questionnaire d''entretien '!C:C)</f>
        <v>5. DEEE et Economie circulaire</v>
      </c>
      <c r="D61" s="34" t="str">
        <f>IF(_xlfn.XLOOKUP(B61,'1. Questionnaire d''entretien '!$A:$A,'1. Questionnaire d''entretien '!R:R)="","N/A",_xlfn.XLOOKUP(B61,'1. Questionnaire d''entretien '!$A:$A,'1. Questionnaire d''entretien '!R:R))</f>
        <v>N/A</v>
      </c>
      <c r="E61" s="34" t="str">
        <f>IF(_xlfn.XLOOKUP(B61,'1. Questionnaire d''entretien '!$A:$A,'1. Questionnaire d''entretien '!T:T)="","N/A",_xlfn.XLOOKUP(B61,'1. Questionnaire d''entretien '!$A:$A,'1. Questionnaire d''entretien '!T:T))</f>
        <v>N/A</v>
      </c>
      <c r="F61" s="34" t="str">
        <f t="shared" si="2"/>
        <v>N/A</v>
      </c>
      <c r="G61" s="34">
        <f>_xlfn.XLOOKUP(B61,'1. Questionnaire d''entretien '!$A:$A,'1. Questionnaire d''entretien '!B:B)</f>
        <v>2</v>
      </c>
      <c r="H61" s="85" cm="1">
        <f t="array" ref="H61">_xlfn.IFS(G61=1,1,G61=2,0.75,G61=3,0.5)</f>
        <v>0.75</v>
      </c>
      <c r="I61" s="35" t="str">
        <f t="shared" si="0"/>
        <v>N/A</v>
      </c>
    </row>
    <row r="62" spans="2:9" x14ac:dyDescent="0.35">
      <c r="B62" s="88">
        <f t="shared" si="4"/>
        <v>59</v>
      </c>
      <c r="C62" s="89" t="str">
        <f>_xlfn.XLOOKUP(B62,'1. Questionnaire d''entretien '!$A:$A,'1. Questionnaire d''entretien '!C:C)</f>
        <v>5. DEEE et Economie circulaire</v>
      </c>
      <c r="D62" s="34" t="str">
        <f>IF(_xlfn.XLOOKUP(B62,'1. Questionnaire d''entretien '!$A:$A,'1. Questionnaire d''entretien '!R:R)="","N/A",_xlfn.XLOOKUP(B62,'1. Questionnaire d''entretien '!$A:$A,'1. Questionnaire d''entretien '!R:R))</f>
        <v>N/A</v>
      </c>
      <c r="E62" s="34" t="str">
        <f>IF(_xlfn.XLOOKUP(B62,'1. Questionnaire d''entretien '!$A:$A,'1. Questionnaire d''entretien '!T:T)="","N/A",_xlfn.XLOOKUP(B62,'1. Questionnaire d''entretien '!$A:$A,'1. Questionnaire d''entretien '!T:T))</f>
        <v>N/A</v>
      </c>
      <c r="F62" s="34" t="str">
        <f t="shared" si="2"/>
        <v>N/A</v>
      </c>
      <c r="G62" s="34">
        <f>_xlfn.XLOOKUP(B62,'1. Questionnaire d''entretien '!$A:$A,'1. Questionnaire d''entretien '!B:B)</f>
        <v>1</v>
      </c>
      <c r="H62" s="85" cm="1">
        <f t="array" ref="H62">_xlfn.IFS(G62=1,1,G62=2,0.75,G62=3,0.5)</f>
        <v>1</v>
      </c>
      <c r="I62" s="35" t="str">
        <f t="shared" si="0"/>
        <v>N/A</v>
      </c>
    </row>
    <row r="63" spans="2:9" x14ac:dyDescent="0.35">
      <c r="B63" s="88">
        <f t="shared" si="4"/>
        <v>60</v>
      </c>
      <c r="C63" s="89" t="str">
        <f>_xlfn.XLOOKUP(B63,'1. Questionnaire d''entretien '!$A:$A,'1. Questionnaire d''entretien '!C:C)</f>
        <v>5. DEEE et Economie circulaire</v>
      </c>
      <c r="D63" s="34" t="str">
        <f>IF(_xlfn.XLOOKUP(B63,'1. Questionnaire d''entretien '!$A:$A,'1. Questionnaire d''entretien '!R:R)="","N/A",_xlfn.XLOOKUP(B63,'1. Questionnaire d''entretien '!$A:$A,'1. Questionnaire d''entretien '!R:R))</f>
        <v>N/A</v>
      </c>
      <c r="E63" s="34" t="str">
        <f>IF(_xlfn.XLOOKUP(B63,'1. Questionnaire d''entretien '!$A:$A,'1. Questionnaire d''entretien '!T:T)="","N/A",_xlfn.XLOOKUP(B63,'1. Questionnaire d''entretien '!$A:$A,'1. Questionnaire d''entretien '!T:T))</f>
        <v>N/A</v>
      </c>
      <c r="F63" s="34" t="str">
        <f t="shared" si="2"/>
        <v>N/A</v>
      </c>
      <c r="G63" s="34">
        <f>_xlfn.XLOOKUP(B63,'1. Questionnaire d''entretien '!$A:$A,'1. Questionnaire d''entretien '!B:B)</f>
        <v>1</v>
      </c>
      <c r="H63" s="85" cm="1">
        <f t="array" ref="H63">_xlfn.IFS(G63=1,1,G63=2,0.75,G63=3,0.5)</f>
        <v>1</v>
      </c>
      <c r="I63" s="35" t="str">
        <f t="shared" si="0"/>
        <v>N/A</v>
      </c>
    </row>
    <row r="64" spans="2:9" x14ac:dyDescent="0.35">
      <c r="B64" s="88">
        <f t="shared" si="4"/>
        <v>61</v>
      </c>
      <c r="C64" s="89" t="str">
        <f>_xlfn.XLOOKUP(B64,'1. Questionnaire d''entretien '!$A:$A,'1. Questionnaire d''entretien '!C:C)</f>
        <v>5. DEEE et Economie circulaire</v>
      </c>
      <c r="D64" s="34" t="str">
        <f>IF(_xlfn.XLOOKUP(B64,'1. Questionnaire d''entretien '!$A:$A,'1. Questionnaire d''entretien '!R:R)="","N/A",_xlfn.XLOOKUP(B64,'1. Questionnaire d''entretien '!$A:$A,'1. Questionnaire d''entretien '!R:R))</f>
        <v>N/A</v>
      </c>
      <c r="E64" s="34" t="str">
        <f>IF(_xlfn.XLOOKUP(B64,'1. Questionnaire d''entretien '!$A:$A,'1. Questionnaire d''entretien '!T:T)="","N/A",_xlfn.XLOOKUP(B64,'1. Questionnaire d''entretien '!$A:$A,'1. Questionnaire d''entretien '!T:T))</f>
        <v>N/A</v>
      </c>
      <c r="F64" s="34" t="str">
        <f t="shared" si="2"/>
        <v>N/A</v>
      </c>
      <c r="G64" s="34">
        <f>_xlfn.XLOOKUP(B64,'1. Questionnaire d''entretien '!$A:$A,'1. Questionnaire d''entretien '!B:B)</f>
        <v>1</v>
      </c>
      <c r="H64" s="85" cm="1">
        <f t="array" ref="H64">_xlfn.IFS(G64=1,1,G64=2,0.75,G64=3,0.5)</f>
        <v>1</v>
      </c>
      <c r="I64" s="35" t="str">
        <f t="shared" si="0"/>
        <v>N/A</v>
      </c>
    </row>
    <row r="65" spans="2:9" x14ac:dyDescent="0.35">
      <c r="B65" s="88">
        <f t="shared" si="4"/>
        <v>62</v>
      </c>
      <c r="C65" s="89" t="str">
        <f>_xlfn.XLOOKUP(B65,'1. Questionnaire d''entretien '!$A:$A,'1. Questionnaire d''entretien '!C:C)</f>
        <v>5. DEEE et Economie circulaire</v>
      </c>
      <c r="D65" s="34" t="str">
        <f>IF(_xlfn.XLOOKUP(B65,'1. Questionnaire d''entretien '!$A:$A,'1. Questionnaire d''entretien '!R:R)="","N/A",_xlfn.XLOOKUP(B65,'1. Questionnaire d''entretien '!$A:$A,'1. Questionnaire d''entretien '!R:R))</f>
        <v>N/A</v>
      </c>
      <c r="E65" s="34" t="str">
        <f>IF(_xlfn.XLOOKUP(B65,'1. Questionnaire d''entretien '!$A:$A,'1. Questionnaire d''entretien '!T:T)="","N/A",_xlfn.XLOOKUP(B65,'1. Questionnaire d''entretien '!$A:$A,'1. Questionnaire d''entretien '!T:T))</f>
        <v>N/A</v>
      </c>
      <c r="F65" s="34" t="str">
        <f t="shared" si="2"/>
        <v>N/A</v>
      </c>
      <c r="G65" s="34">
        <f>_xlfn.XLOOKUP(B65,'1. Questionnaire d''entretien '!$A:$A,'1. Questionnaire d''entretien '!B:B)</f>
        <v>1</v>
      </c>
      <c r="H65" s="85" cm="1">
        <f t="array" ref="H65">_xlfn.IFS(G65=1,1,G65=2,0.75,G65=3,0.5)</f>
        <v>1</v>
      </c>
      <c r="I65" s="35" t="str">
        <f t="shared" si="0"/>
        <v>N/A</v>
      </c>
    </row>
    <row r="66" spans="2:9" x14ac:dyDescent="0.35">
      <c r="B66" s="88">
        <f t="shared" si="4"/>
        <v>63</v>
      </c>
      <c r="C66" s="89" t="str">
        <f>_xlfn.XLOOKUP(B66,'1. Questionnaire d''entretien '!$A:$A,'1. Questionnaire d''entretien '!C:C)</f>
        <v>5. DEEE et Economie circulaire</v>
      </c>
      <c r="D66" s="34" t="str">
        <f>IF(_xlfn.XLOOKUP(B66,'1. Questionnaire d''entretien '!$A:$A,'1. Questionnaire d''entretien '!R:R)="","N/A",_xlfn.XLOOKUP(B66,'1. Questionnaire d''entretien '!$A:$A,'1. Questionnaire d''entretien '!R:R))</f>
        <v>N/A</v>
      </c>
      <c r="E66" s="34" t="str">
        <f>IF(_xlfn.XLOOKUP(B66,'1. Questionnaire d''entretien '!$A:$A,'1. Questionnaire d''entretien '!T:T)="","N/A",_xlfn.XLOOKUP(B66,'1. Questionnaire d''entretien '!$A:$A,'1. Questionnaire d''entretien '!T:T))</f>
        <v>N/A</v>
      </c>
      <c r="F66" s="34" t="str">
        <f t="shared" si="2"/>
        <v>N/A</v>
      </c>
      <c r="G66" s="34">
        <f>_xlfn.XLOOKUP(B66,'1. Questionnaire d''entretien '!$A:$A,'1. Questionnaire d''entretien '!B:B)</f>
        <v>2</v>
      </c>
      <c r="H66" s="85" cm="1">
        <f t="array" ref="H66">_xlfn.IFS(G66=1,1,G66=2,0.75,G66=3,0.5)</f>
        <v>0.75</v>
      </c>
      <c r="I66" s="35" t="str">
        <f t="shared" si="0"/>
        <v>N/A</v>
      </c>
    </row>
    <row r="67" spans="2:9" x14ac:dyDescent="0.35">
      <c r="B67" s="88">
        <f t="shared" si="4"/>
        <v>64</v>
      </c>
      <c r="C67" s="89" t="str">
        <f>_xlfn.XLOOKUP(B67,'1. Questionnaire d''entretien '!$A:$A,'1. Questionnaire d''entretien '!C:C)</f>
        <v>5. DEEE et Economie circulaire</v>
      </c>
      <c r="D67" s="34" t="str">
        <f>IF(_xlfn.XLOOKUP(B67,'1. Questionnaire d''entretien '!$A:$A,'1. Questionnaire d''entretien '!R:R)="","N/A",_xlfn.XLOOKUP(B67,'1. Questionnaire d''entretien '!$A:$A,'1. Questionnaire d''entretien '!R:R))</f>
        <v>N/A</v>
      </c>
      <c r="E67" s="34" t="str">
        <f>IF(_xlfn.XLOOKUP(B67,'1. Questionnaire d''entretien '!$A:$A,'1. Questionnaire d''entretien '!T:T)="","N/A",_xlfn.XLOOKUP(B67,'1. Questionnaire d''entretien '!$A:$A,'1. Questionnaire d''entretien '!T:T))</f>
        <v>N/A</v>
      </c>
      <c r="F67" s="34" t="str">
        <f t="shared" si="2"/>
        <v>N/A</v>
      </c>
      <c r="G67" s="34">
        <f>_xlfn.XLOOKUP(B67,'1. Questionnaire d''entretien '!$A:$A,'1. Questionnaire d''entretien '!B:B)</f>
        <v>2</v>
      </c>
      <c r="H67" s="85" cm="1">
        <f t="array" ref="H67">_xlfn.IFS(G67=1,1,G67=2,0.75,G67=3,0.5)</f>
        <v>0.75</v>
      </c>
      <c r="I67" s="35" t="str">
        <f t="shared" si="0"/>
        <v>N/A</v>
      </c>
    </row>
    <row r="68" spans="2:9" x14ac:dyDescent="0.35">
      <c r="B68" s="88">
        <f t="shared" si="4"/>
        <v>65</v>
      </c>
      <c r="C68" s="89" t="str">
        <f>_xlfn.XLOOKUP(B68,'1. Questionnaire d''entretien '!$A:$A,'1. Questionnaire d''entretien '!C:C)</f>
        <v>5. DEEE et Economie circulaire</v>
      </c>
      <c r="D68" s="34" t="str">
        <f>IF(_xlfn.XLOOKUP(B68,'1. Questionnaire d''entretien '!$A:$A,'1. Questionnaire d''entretien '!R:R)="","N/A",_xlfn.XLOOKUP(B68,'1. Questionnaire d''entretien '!$A:$A,'1. Questionnaire d''entretien '!R:R))</f>
        <v>N/A</v>
      </c>
      <c r="E68" s="34" t="str">
        <f>IF(_xlfn.XLOOKUP(B68,'1. Questionnaire d''entretien '!$A:$A,'1. Questionnaire d''entretien '!T:T)="","N/A",_xlfn.XLOOKUP(B68,'1. Questionnaire d''entretien '!$A:$A,'1. Questionnaire d''entretien '!T:T))</f>
        <v>N/A</v>
      </c>
      <c r="F68" s="34" t="str">
        <f t="shared" si="2"/>
        <v>N/A</v>
      </c>
      <c r="G68" s="34">
        <f>_xlfn.XLOOKUP(B68,'1. Questionnaire d''entretien '!$A:$A,'1. Questionnaire d''entretien '!B:B)</f>
        <v>3</v>
      </c>
      <c r="H68" s="85" cm="1">
        <f t="array" ref="H68">_xlfn.IFS(G68=1,1,G68=2,0.75,G68=3,0.5)</f>
        <v>0.5</v>
      </c>
      <c r="I68" s="35" t="str">
        <f t="shared" ref="I68:I131" si="5">IF($F68="N/A","N/A",$F68*$H68)</f>
        <v>N/A</v>
      </c>
    </row>
    <row r="69" spans="2:9" x14ac:dyDescent="0.35">
      <c r="B69" s="88">
        <f t="shared" si="4"/>
        <v>66</v>
      </c>
      <c r="C69" s="89" t="str">
        <f>_xlfn.XLOOKUP(B69,'1. Questionnaire d''entretien '!$A:$A,'1. Questionnaire d''entretien '!C:C)</f>
        <v>5. DEEE et Economie circulaire</v>
      </c>
      <c r="D69" s="34" t="str">
        <f>IF(_xlfn.XLOOKUP(B69,'1. Questionnaire d''entretien '!$A:$A,'1. Questionnaire d''entretien '!R:R)="","N/A",_xlfn.XLOOKUP(B69,'1. Questionnaire d''entretien '!$A:$A,'1. Questionnaire d''entretien '!R:R))</f>
        <v>N/A</v>
      </c>
      <c r="E69" s="34" t="str">
        <f>IF(_xlfn.XLOOKUP(B69,'1. Questionnaire d''entretien '!$A:$A,'1. Questionnaire d''entretien '!T:T)="","N/A",_xlfn.XLOOKUP(B69,'1. Questionnaire d''entretien '!$A:$A,'1. Questionnaire d''entretien '!T:T))</f>
        <v>N/A</v>
      </c>
      <c r="F69" s="34" t="str">
        <f t="shared" ref="F69:F132" si="6">IF(AND($D69="N/A",$E69="N/A"),"N/A",AVERAGE($D69:$E69))</f>
        <v>N/A</v>
      </c>
      <c r="G69" s="34">
        <f>_xlfn.XLOOKUP(B69,'1. Questionnaire d''entretien '!$A:$A,'1. Questionnaire d''entretien '!B:B)</f>
        <v>2</v>
      </c>
      <c r="H69" s="85" cm="1">
        <f t="array" ref="H69">_xlfn.IFS(G69=1,1,G69=2,0.75,G69=3,0.5)</f>
        <v>0.75</v>
      </c>
      <c r="I69" s="35" t="str">
        <f t="shared" si="5"/>
        <v>N/A</v>
      </c>
    </row>
    <row r="70" spans="2:9" x14ac:dyDescent="0.35">
      <c r="B70" s="88">
        <f t="shared" ref="B70:B133" si="7">B69+1</f>
        <v>67</v>
      </c>
      <c r="C70" s="89" t="str">
        <f>_xlfn.XLOOKUP(B70,'1. Questionnaire d''entretien '!$A:$A,'1. Questionnaire d''entretien '!C:C)</f>
        <v>5. DEEE et Economie circulaire</v>
      </c>
      <c r="D70" s="34" t="str">
        <f>IF(_xlfn.XLOOKUP(B70,'1. Questionnaire d''entretien '!$A:$A,'1. Questionnaire d''entretien '!R:R)="","N/A",_xlfn.XLOOKUP(B70,'1. Questionnaire d''entretien '!$A:$A,'1. Questionnaire d''entretien '!R:R))</f>
        <v>N/A</v>
      </c>
      <c r="E70" s="34" t="str">
        <f>IF(_xlfn.XLOOKUP(B70,'1. Questionnaire d''entretien '!$A:$A,'1. Questionnaire d''entretien '!T:T)="","N/A",_xlfn.XLOOKUP(B70,'1. Questionnaire d''entretien '!$A:$A,'1. Questionnaire d''entretien '!T:T))</f>
        <v>N/A</v>
      </c>
      <c r="F70" s="34" t="str">
        <f t="shared" si="6"/>
        <v>N/A</v>
      </c>
      <c r="G70" s="34">
        <f>_xlfn.XLOOKUP(B70,'1. Questionnaire d''entretien '!$A:$A,'1. Questionnaire d''entretien '!B:B)</f>
        <v>2</v>
      </c>
      <c r="H70" s="85" cm="1">
        <f t="array" ref="H70">_xlfn.IFS(G70=1,1,G70=2,0.75,G70=3,0.5)</f>
        <v>0.75</v>
      </c>
      <c r="I70" s="35" t="str">
        <f t="shared" si="5"/>
        <v>N/A</v>
      </c>
    </row>
    <row r="71" spans="2:9" x14ac:dyDescent="0.35">
      <c r="B71" s="88">
        <f t="shared" si="7"/>
        <v>68</v>
      </c>
      <c r="C71" s="89" t="str">
        <f>_xlfn.XLOOKUP(B71,'1. Questionnaire d''entretien '!$A:$A,'1. Questionnaire d''entretien '!C:C)</f>
        <v>6. Sensibilisation</v>
      </c>
      <c r="D71" s="34" t="str">
        <f>IF(_xlfn.XLOOKUP(B71,'1. Questionnaire d''entretien '!$A:$A,'1. Questionnaire d''entretien '!R:R)="","N/A",_xlfn.XLOOKUP(B71,'1. Questionnaire d''entretien '!$A:$A,'1. Questionnaire d''entretien '!R:R))</f>
        <v>N/A</v>
      </c>
      <c r="E71" s="34" t="str">
        <f>IF(_xlfn.XLOOKUP(B71,'1. Questionnaire d''entretien '!$A:$A,'1. Questionnaire d''entretien '!T:T)="","N/A",_xlfn.XLOOKUP(B71,'1. Questionnaire d''entretien '!$A:$A,'1. Questionnaire d''entretien '!T:T))</f>
        <v>N/A</v>
      </c>
      <c r="F71" s="34" t="str">
        <f t="shared" si="6"/>
        <v>N/A</v>
      </c>
      <c r="G71" s="34">
        <f>_xlfn.XLOOKUP(B71,'1. Questionnaire d''entretien '!$A:$A,'1. Questionnaire d''entretien '!B:B)</f>
        <v>1</v>
      </c>
      <c r="H71" s="85" cm="1">
        <f t="array" ref="H71">_xlfn.IFS(G71=1,1,G71=2,0.75,G71=3,0.5)</f>
        <v>1</v>
      </c>
      <c r="I71" s="35" t="str">
        <f t="shared" si="5"/>
        <v>N/A</v>
      </c>
    </row>
    <row r="72" spans="2:9" x14ac:dyDescent="0.35">
      <c r="B72" s="88">
        <f t="shared" si="7"/>
        <v>69</v>
      </c>
      <c r="C72" s="89" t="str">
        <f>_xlfn.XLOOKUP(B72,'1. Questionnaire d''entretien '!$A:$A,'1. Questionnaire d''entretien '!C:C)</f>
        <v>6. Sensibilisation</v>
      </c>
      <c r="D72" s="34" t="str">
        <f>IF(_xlfn.XLOOKUP(B72,'1. Questionnaire d''entretien '!$A:$A,'1. Questionnaire d''entretien '!R:R)="","N/A",_xlfn.XLOOKUP(B72,'1. Questionnaire d''entretien '!$A:$A,'1. Questionnaire d''entretien '!R:R))</f>
        <v>N/A</v>
      </c>
      <c r="E72" s="34" t="str">
        <f>IF(_xlfn.XLOOKUP(B72,'1. Questionnaire d''entretien '!$A:$A,'1. Questionnaire d''entretien '!T:T)="","N/A",_xlfn.XLOOKUP(B72,'1. Questionnaire d''entretien '!$A:$A,'1. Questionnaire d''entretien '!T:T))</f>
        <v>N/A</v>
      </c>
      <c r="F72" s="34" t="str">
        <f t="shared" si="6"/>
        <v>N/A</v>
      </c>
      <c r="G72" s="34">
        <f>_xlfn.XLOOKUP(B72,'1. Questionnaire d''entretien '!$A:$A,'1. Questionnaire d''entretien '!B:B)</f>
        <v>1</v>
      </c>
      <c r="H72" s="85" cm="1">
        <f t="array" ref="H72">_xlfn.IFS(G72=1,1,G72=2,0.75,G72=3,0.5)</f>
        <v>1</v>
      </c>
      <c r="I72" s="35" t="str">
        <f t="shared" si="5"/>
        <v>N/A</v>
      </c>
    </row>
    <row r="73" spans="2:9" x14ac:dyDescent="0.35">
      <c r="B73" s="88">
        <f t="shared" si="7"/>
        <v>70</v>
      </c>
      <c r="C73" s="89" t="str">
        <f>_xlfn.XLOOKUP(B73,'1. Questionnaire d''entretien '!$A:$A,'1. Questionnaire d''entretien '!C:C)</f>
        <v>6. Sensibilisation</v>
      </c>
      <c r="D73" s="34" t="str">
        <f>IF(_xlfn.XLOOKUP(B73,'1. Questionnaire d''entretien '!$A:$A,'1. Questionnaire d''entretien '!R:R)="","N/A",_xlfn.XLOOKUP(B73,'1. Questionnaire d''entretien '!$A:$A,'1. Questionnaire d''entretien '!R:R))</f>
        <v>N/A</v>
      </c>
      <c r="E73" s="34" t="str">
        <f>IF(_xlfn.XLOOKUP(B73,'1. Questionnaire d''entretien '!$A:$A,'1. Questionnaire d''entretien '!T:T)="","N/A",_xlfn.XLOOKUP(B73,'1. Questionnaire d''entretien '!$A:$A,'1. Questionnaire d''entretien '!T:T))</f>
        <v>N/A</v>
      </c>
      <c r="F73" s="34" t="str">
        <f t="shared" si="6"/>
        <v>N/A</v>
      </c>
      <c r="G73" s="34">
        <f>_xlfn.XLOOKUP(B73,'1. Questionnaire d''entretien '!$A:$A,'1. Questionnaire d''entretien '!B:B)</f>
        <v>1</v>
      </c>
      <c r="H73" s="85" cm="1">
        <f t="array" ref="H73">_xlfn.IFS(G73=1,1,G73=2,0.75,G73=3,0.5)</f>
        <v>1</v>
      </c>
      <c r="I73" s="35" t="str">
        <f t="shared" si="5"/>
        <v>N/A</v>
      </c>
    </row>
    <row r="74" spans="2:9" x14ac:dyDescent="0.35">
      <c r="B74" s="88">
        <f t="shared" si="7"/>
        <v>71</v>
      </c>
      <c r="C74" s="89" t="str">
        <f>_xlfn.XLOOKUP(B74,'1. Questionnaire d''entretien '!$A:$A,'1. Questionnaire d''entretien '!C:C)</f>
        <v>6. Sensibilisation</v>
      </c>
      <c r="D74" s="34" t="str">
        <f>IF(_xlfn.XLOOKUP(B74,'1. Questionnaire d''entretien '!$A:$A,'1. Questionnaire d''entretien '!R:R)="","N/A",_xlfn.XLOOKUP(B74,'1. Questionnaire d''entretien '!$A:$A,'1. Questionnaire d''entretien '!R:R))</f>
        <v>N/A</v>
      </c>
      <c r="E74" s="34" t="str">
        <f>IF(_xlfn.XLOOKUP(B74,'1. Questionnaire d''entretien '!$A:$A,'1. Questionnaire d''entretien '!T:T)="","N/A",_xlfn.XLOOKUP(B74,'1. Questionnaire d''entretien '!$A:$A,'1. Questionnaire d''entretien '!T:T))</f>
        <v>N/A</v>
      </c>
      <c r="F74" s="34" t="str">
        <f t="shared" si="6"/>
        <v>N/A</v>
      </c>
      <c r="G74" s="34">
        <f>_xlfn.XLOOKUP(B74,'1. Questionnaire d''entretien '!$A:$A,'1. Questionnaire d''entretien '!B:B)</f>
        <v>1</v>
      </c>
      <c r="H74" s="85" cm="1">
        <f t="array" ref="H74">_xlfn.IFS(G74=1,1,G74=2,0.75,G74=3,0.5)</f>
        <v>1</v>
      </c>
      <c r="I74" s="35" t="str">
        <f t="shared" si="5"/>
        <v>N/A</v>
      </c>
    </row>
    <row r="75" spans="2:9" x14ac:dyDescent="0.35">
      <c r="B75" s="88">
        <f t="shared" si="7"/>
        <v>72</v>
      </c>
      <c r="C75" s="89" t="str">
        <f>_xlfn.XLOOKUP(B75,'1. Questionnaire d''entretien '!$A:$A,'1. Questionnaire d''entretien '!C:C)</f>
        <v>6. Sensibilisation</v>
      </c>
      <c r="D75" s="34" t="str">
        <f>IF(_xlfn.XLOOKUP(B75,'1. Questionnaire d''entretien '!$A:$A,'1. Questionnaire d''entretien '!R:R)="","N/A",_xlfn.XLOOKUP(B75,'1. Questionnaire d''entretien '!$A:$A,'1. Questionnaire d''entretien '!R:R))</f>
        <v>N/A</v>
      </c>
      <c r="E75" s="34" t="str">
        <f>IF(_xlfn.XLOOKUP(B75,'1. Questionnaire d''entretien '!$A:$A,'1. Questionnaire d''entretien '!T:T)="","N/A",_xlfn.XLOOKUP(B75,'1. Questionnaire d''entretien '!$A:$A,'1. Questionnaire d''entretien '!T:T))</f>
        <v>N/A</v>
      </c>
      <c r="F75" s="34" t="str">
        <f t="shared" si="6"/>
        <v>N/A</v>
      </c>
      <c r="G75" s="34">
        <f>_xlfn.XLOOKUP(B75,'1. Questionnaire d''entretien '!$A:$A,'1. Questionnaire d''entretien '!B:B)</f>
        <v>2</v>
      </c>
      <c r="H75" s="85" cm="1">
        <f t="array" ref="H75">_xlfn.IFS(G75=1,1,G75=2,0.75,G75=3,0.5)</f>
        <v>0.75</v>
      </c>
      <c r="I75" s="35" t="str">
        <f t="shared" si="5"/>
        <v>N/A</v>
      </c>
    </row>
    <row r="76" spans="2:9" x14ac:dyDescent="0.35">
      <c r="B76" s="88">
        <f t="shared" si="7"/>
        <v>73</v>
      </c>
      <c r="C76" s="89" t="str">
        <f>_xlfn.XLOOKUP(B76,'1. Questionnaire d''entretien '!$A:$A,'1. Questionnaire d''entretien '!C:C)</f>
        <v>6. Sensibilisation</v>
      </c>
      <c r="D76" s="34" t="str">
        <f>IF(_xlfn.XLOOKUP(B76,'1. Questionnaire d''entretien '!$A:$A,'1. Questionnaire d''entretien '!R:R)="","N/A",_xlfn.XLOOKUP(B76,'1. Questionnaire d''entretien '!$A:$A,'1. Questionnaire d''entretien '!R:R))</f>
        <v>N/A</v>
      </c>
      <c r="E76" s="34" t="str">
        <f>IF(_xlfn.XLOOKUP(B76,'1. Questionnaire d''entretien '!$A:$A,'1. Questionnaire d''entretien '!T:T)="","N/A",_xlfn.XLOOKUP(B76,'1. Questionnaire d''entretien '!$A:$A,'1. Questionnaire d''entretien '!T:T))</f>
        <v>N/A</v>
      </c>
      <c r="F76" s="34" t="str">
        <f t="shared" si="6"/>
        <v>N/A</v>
      </c>
      <c r="G76" s="34">
        <f>_xlfn.XLOOKUP(B76,'1. Questionnaire d''entretien '!$A:$A,'1. Questionnaire d''entretien '!B:B)</f>
        <v>2</v>
      </c>
      <c r="H76" s="85" cm="1">
        <f t="array" ref="H76">_xlfn.IFS(G76=1,1,G76=2,0.75,G76=3,0.5)</f>
        <v>0.75</v>
      </c>
      <c r="I76" s="35" t="str">
        <f t="shared" si="5"/>
        <v>N/A</v>
      </c>
    </row>
    <row r="77" spans="2:9" x14ac:dyDescent="0.35">
      <c r="B77" s="88">
        <f t="shared" si="7"/>
        <v>74</v>
      </c>
      <c r="C77" s="89" t="str">
        <f>_xlfn.XLOOKUP(B77,'1. Questionnaire d''entretien '!$A:$A,'1. Questionnaire d''entretien '!C:C)</f>
        <v>6. Sensibilisation</v>
      </c>
      <c r="D77" s="34" t="str">
        <f>IF(_xlfn.XLOOKUP(B77,'1. Questionnaire d''entretien '!$A:$A,'1. Questionnaire d''entretien '!R:R)="","N/A",_xlfn.XLOOKUP(B77,'1. Questionnaire d''entretien '!$A:$A,'1. Questionnaire d''entretien '!R:R))</f>
        <v>N/A</v>
      </c>
      <c r="E77" s="34" t="str">
        <f>IF(_xlfn.XLOOKUP(B77,'1. Questionnaire d''entretien '!$A:$A,'1. Questionnaire d''entretien '!T:T)="","N/A",_xlfn.XLOOKUP(B77,'1. Questionnaire d''entretien '!$A:$A,'1. Questionnaire d''entretien '!T:T))</f>
        <v>N/A</v>
      </c>
      <c r="F77" s="34" t="str">
        <f t="shared" si="6"/>
        <v>N/A</v>
      </c>
      <c r="G77" s="34">
        <f>_xlfn.XLOOKUP(B77,'1. Questionnaire d''entretien '!$A:$A,'1. Questionnaire d''entretien '!B:B)</f>
        <v>2</v>
      </c>
      <c r="H77" s="85" cm="1">
        <f t="array" ref="H77">_xlfn.IFS(G77=1,1,G77=2,0.75,G77=3,0.5)</f>
        <v>0.75</v>
      </c>
      <c r="I77" s="35" t="str">
        <f t="shared" si="5"/>
        <v>N/A</v>
      </c>
    </row>
    <row r="78" spans="2:9" x14ac:dyDescent="0.35">
      <c r="B78" s="88">
        <f t="shared" si="7"/>
        <v>75</v>
      </c>
      <c r="C78" s="89" t="str">
        <f>_xlfn.XLOOKUP(B78,'1. Questionnaire d''entretien '!$A:$A,'1. Questionnaire d''entretien '!C:C)</f>
        <v>6. Sensibilisation</v>
      </c>
      <c r="D78" s="34" t="str">
        <f>IF(_xlfn.XLOOKUP(B78,'1. Questionnaire d''entretien '!$A:$A,'1. Questionnaire d''entretien '!R:R)="","N/A",_xlfn.XLOOKUP(B78,'1. Questionnaire d''entretien '!$A:$A,'1. Questionnaire d''entretien '!R:R))</f>
        <v>N/A</v>
      </c>
      <c r="E78" s="34" t="str">
        <f>IF(_xlfn.XLOOKUP(B78,'1. Questionnaire d''entretien '!$A:$A,'1. Questionnaire d''entretien '!T:T)="","N/A",_xlfn.XLOOKUP(B78,'1. Questionnaire d''entretien '!$A:$A,'1. Questionnaire d''entretien '!T:T))</f>
        <v>N/A</v>
      </c>
      <c r="F78" s="34" t="str">
        <f t="shared" si="6"/>
        <v>N/A</v>
      </c>
      <c r="G78" s="34">
        <f>_xlfn.XLOOKUP(B78,'1. Questionnaire d''entretien '!$A:$A,'1. Questionnaire d''entretien '!B:B)</f>
        <v>2</v>
      </c>
      <c r="H78" s="85" cm="1">
        <f t="array" ref="H78">_xlfn.IFS(G78=1,1,G78=2,0.75,G78=3,0.5)</f>
        <v>0.75</v>
      </c>
      <c r="I78" s="35" t="str">
        <f t="shared" si="5"/>
        <v>N/A</v>
      </c>
    </row>
    <row r="79" spans="2:9" x14ac:dyDescent="0.35">
      <c r="B79" s="88">
        <f t="shared" si="7"/>
        <v>76</v>
      </c>
      <c r="C79" s="89" t="str">
        <f>_xlfn.XLOOKUP(B79,'1. Questionnaire d''entretien '!$A:$A,'1. Questionnaire d''entretien '!C:C)</f>
        <v>6. Sensibilisation</v>
      </c>
      <c r="D79" s="34" t="str">
        <f>IF(_xlfn.XLOOKUP(B79,'1. Questionnaire d''entretien '!$A:$A,'1. Questionnaire d''entretien '!R:R)="","N/A",_xlfn.XLOOKUP(B79,'1. Questionnaire d''entretien '!$A:$A,'1. Questionnaire d''entretien '!R:R))</f>
        <v>N/A</v>
      </c>
      <c r="E79" s="34" t="str">
        <f>IF(_xlfn.XLOOKUP(B79,'1. Questionnaire d''entretien '!$A:$A,'1. Questionnaire d''entretien '!T:T)="","N/A",_xlfn.XLOOKUP(B79,'1. Questionnaire d''entretien '!$A:$A,'1. Questionnaire d''entretien '!T:T))</f>
        <v>N/A</v>
      </c>
      <c r="F79" s="34" t="str">
        <f t="shared" si="6"/>
        <v>N/A</v>
      </c>
      <c r="G79" s="34">
        <f>_xlfn.XLOOKUP(B79,'1. Questionnaire d''entretien '!$A:$A,'1. Questionnaire d''entretien '!B:B)</f>
        <v>3</v>
      </c>
      <c r="H79" s="85" cm="1">
        <f t="array" ref="H79">_xlfn.IFS(G79=1,1,G79=2,0.75,G79=3,0.5)</f>
        <v>0.5</v>
      </c>
      <c r="I79" s="35" t="str">
        <f t="shared" si="5"/>
        <v>N/A</v>
      </c>
    </row>
    <row r="80" spans="2:9" x14ac:dyDescent="0.35">
      <c r="B80" s="88">
        <f t="shared" si="7"/>
        <v>77</v>
      </c>
      <c r="C80" s="89" t="str">
        <f>_xlfn.XLOOKUP(B80,'1. Questionnaire d''entretien '!$A:$A,'1. Questionnaire d''entretien '!C:C)</f>
        <v>6. Sensibilisation</v>
      </c>
      <c r="D80" s="34" t="str">
        <f>IF(_xlfn.XLOOKUP(B80,'1. Questionnaire d''entretien '!$A:$A,'1. Questionnaire d''entretien '!R:R)="","N/A",_xlfn.XLOOKUP(B80,'1. Questionnaire d''entretien '!$A:$A,'1. Questionnaire d''entretien '!R:R))</f>
        <v>N/A</v>
      </c>
      <c r="E80" s="34" t="str">
        <f>IF(_xlfn.XLOOKUP(B80,'1. Questionnaire d''entretien '!$A:$A,'1. Questionnaire d''entretien '!T:T)="","N/A",_xlfn.XLOOKUP(B80,'1. Questionnaire d''entretien '!$A:$A,'1. Questionnaire d''entretien '!T:T))</f>
        <v>N/A</v>
      </c>
      <c r="F80" s="34" t="str">
        <f t="shared" si="6"/>
        <v>N/A</v>
      </c>
      <c r="G80" s="34">
        <f>_xlfn.XLOOKUP(B80,'1. Questionnaire d''entretien '!$A:$A,'1. Questionnaire d''entretien '!B:B)</f>
        <v>1</v>
      </c>
      <c r="H80" s="85" cm="1">
        <f t="array" ref="H80">_xlfn.IFS(G80=1,1,G80=2,0.75,G80=3,0.5)</f>
        <v>1</v>
      </c>
      <c r="I80" s="35" t="str">
        <f t="shared" si="5"/>
        <v>N/A</v>
      </c>
    </row>
    <row r="81" spans="2:9" x14ac:dyDescent="0.35">
      <c r="B81" s="88">
        <f t="shared" si="7"/>
        <v>78</v>
      </c>
      <c r="C81" s="89" t="str">
        <f>_xlfn.XLOOKUP(B81,'1. Questionnaire d''entretien '!$A:$A,'1. Questionnaire d''entretien '!C:C)</f>
        <v>6. Sensibilisation</v>
      </c>
      <c r="D81" s="34" t="str">
        <f>IF(_xlfn.XLOOKUP(B81,'1. Questionnaire d''entretien '!$A:$A,'1. Questionnaire d''entretien '!R:R)="","N/A",_xlfn.XLOOKUP(B81,'1. Questionnaire d''entretien '!$A:$A,'1. Questionnaire d''entretien '!R:R))</f>
        <v>N/A</v>
      </c>
      <c r="E81" s="34" t="str">
        <f>IF(_xlfn.XLOOKUP(B81,'1. Questionnaire d''entretien '!$A:$A,'1. Questionnaire d''entretien '!T:T)="","N/A",_xlfn.XLOOKUP(B81,'1. Questionnaire d''entretien '!$A:$A,'1. Questionnaire d''entretien '!T:T))</f>
        <v>N/A</v>
      </c>
      <c r="F81" s="34" t="str">
        <f t="shared" si="6"/>
        <v>N/A</v>
      </c>
      <c r="G81" s="34">
        <f>_xlfn.XLOOKUP(B81,'1. Questionnaire d''entretien '!$A:$A,'1. Questionnaire d''entretien '!B:B)</f>
        <v>2</v>
      </c>
      <c r="H81" s="85" cm="1">
        <f t="array" ref="H81">_xlfn.IFS(G81=1,1,G81=2,0.75,G81=3,0.5)</f>
        <v>0.75</v>
      </c>
      <c r="I81" s="35" t="str">
        <f t="shared" si="5"/>
        <v>N/A</v>
      </c>
    </row>
    <row r="82" spans="2:9" x14ac:dyDescent="0.35">
      <c r="B82" s="88">
        <f t="shared" si="7"/>
        <v>79</v>
      </c>
      <c r="C82" s="89" t="str">
        <f>_xlfn.XLOOKUP(B82,'1. Questionnaire d''entretien '!$A:$A,'1. Questionnaire d''entretien '!C:C)</f>
        <v>6. Sensibilisation</v>
      </c>
      <c r="D82" s="34" t="str">
        <f>IF(_xlfn.XLOOKUP(B82,'1. Questionnaire d''entretien '!$A:$A,'1. Questionnaire d''entretien '!R:R)="","N/A",_xlfn.XLOOKUP(B82,'1. Questionnaire d''entretien '!$A:$A,'1. Questionnaire d''entretien '!R:R))</f>
        <v>N/A</v>
      </c>
      <c r="E82" s="34" t="str">
        <f>IF(_xlfn.XLOOKUP(B82,'1. Questionnaire d''entretien '!$A:$A,'1. Questionnaire d''entretien '!T:T)="","N/A",_xlfn.XLOOKUP(B82,'1. Questionnaire d''entretien '!$A:$A,'1. Questionnaire d''entretien '!T:T))</f>
        <v>N/A</v>
      </c>
      <c r="F82" s="34" t="str">
        <f t="shared" si="6"/>
        <v>N/A</v>
      </c>
      <c r="G82" s="34">
        <f>_xlfn.XLOOKUP(B82,'1. Questionnaire d''entretien '!$A:$A,'1. Questionnaire d''entretien '!B:B)</f>
        <v>2</v>
      </c>
      <c r="H82" s="85" cm="1">
        <f t="array" ref="H82">_xlfn.IFS(G82=1,1,G82=2,0.75,G82=3,0.5)</f>
        <v>0.75</v>
      </c>
      <c r="I82" s="35" t="str">
        <f t="shared" si="5"/>
        <v>N/A</v>
      </c>
    </row>
    <row r="83" spans="2:9" x14ac:dyDescent="0.35">
      <c r="B83" s="88">
        <f t="shared" si="7"/>
        <v>80</v>
      </c>
      <c r="C83" s="89" t="str">
        <f>_xlfn.XLOOKUP(B83,'1. Questionnaire d''entretien '!$A:$A,'1. Questionnaire d''entretien '!C:C)</f>
        <v>6. Sensibilisation</v>
      </c>
      <c r="D83" s="34" t="str">
        <f>IF(_xlfn.XLOOKUP(B83,'1. Questionnaire d''entretien '!$A:$A,'1. Questionnaire d''entretien '!R:R)="","N/A",_xlfn.XLOOKUP(B83,'1. Questionnaire d''entretien '!$A:$A,'1. Questionnaire d''entretien '!R:R))</f>
        <v>N/A</v>
      </c>
      <c r="E83" s="34" t="str">
        <f>IF(_xlfn.XLOOKUP(B83,'1. Questionnaire d''entretien '!$A:$A,'1. Questionnaire d''entretien '!T:T)="","N/A",_xlfn.XLOOKUP(B83,'1. Questionnaire d''entretien '!$A:$A,'1. Questionnaire d''entretien '!T:T))</f>
        <v>N/A</v>
      </c>
      <c r="F83" s="34" t="str">
        <f t="shared" si="6"/>
        <v>N/A</v>
      </c>
      <c r="G83" s="34">
        <f>_xlfn.XLOOKUP(B83,'1. Questionnaire d''entretien '!$A:$A,'1. Questionnaire d''entretien '!B:B)</f>
        <v>2</v>
      </c>
      <c r="H83" s="85" cm="1">
        <f t="array" ref="H83">_xlfn.IFS(G83=1,1,G83=2,0.75,G83=3,0.5)</f>
        <v>0.75</v>
      </c>
      <c r="I83" s="35" t="str">
        <f t="shared" si="5"/>
        <v>N/A</v>
      </c>
    </row>
    <row r="84" spans="2:9" x14ac:dyDescent="0.35">
      <c r="B84" s="88">
        <f t="shared" si="7"/>
        <v>81</v>
      </c>
      <c r="C84" s="89" t="str">
        <f>_xlfn.XLOOKUP(B84,'1. Questionnaire d''entretien '!$A:$A,'1. Questionnaire d''entretien '!C:C)</f>
        <v>6. Sensibilisation</v>
      </c>
      <c r="D84" s="34" t="str">
        <f>IF(_xlfn.XLOOKUP(B84,'1. Questionnaire d''entretien '!$A:$A,'1. Questionnaire d''entretien '!R:R)="","N/A",_xlfn.XLOOKUP(B84,'1. Questionnaire d''entretien '!$A:$A,'1. Questionnaire d''entretien '!R:R))</f>
        <v>N/A</v>
      </c>
      <c r="E84" s="34" t="str">
        <f>IF(_xlfn.XLOOKUP(B84,'1. Questionnaire d''entretien '!$A:$A,'1. Questionnaire d''entretien '!T:T)="","N/A",_xlfn.XLOOKUP(B84,'1. Questionnaire d''entretien '!$A:$A,'1. Questionnaire d''entretien '!T:T))</f>
        <v>N/A</v>
      </c>
      <c r="F84" s="34" t="str">
        <f t="shared" si="6"/>
        <v>N/A</v>
      </c>
      <c r="G84" s="34">
        <f>_xlfn.XLOOKUP(B84,'1. Questionnaire d''entretien '!$A:$A,'1. Questionnaire d''entretien '!B:B)</f>
        <v>1</v>
      </c>
      <c r="H84" s="85" cm="1">
        <f t="array" ref="H84">_xlfn.IFS(G84=1,1,G84=2,0.75,G84=3,0.5)</f>
        <v>1</v>
      </c>
      <c r="I84" s="35" t="str">
        <f t="shared" si="5"/>
        <v>N/A</v>
      </c>
    </row>
    <row r="85" spans="2:9" x14ac:dyDescent="0.35">
      <c r="B85" s="88">
        <f t="shared" si="7"/>
        <v>82</v>
      </c>
      <c r="C85" s="89" t="str">
        <f>_xlfn.XLOOKUP(B85,'1. Questionnaire d''entretien '!$A:$A,'1. Questionnaire d''entretien '!C:C)</f>
        <v>6. Sensibilisation</v>
      </c>
      <c r="D85" s="34" t="str">
        <f>IF(_xlfn.XLOOKUP(B85,'1. Questionnaire d''entretien '!$A:$A,'1. Questionnaire d''entretien '!R:R)="","N/A",_xlfn.XLOOKUP(B85,'1. Questionnaire d''entretien '!$A:$A,'1. Questionnaire d''entretien '!R:R))</f>
        <v>N/A</v>
      </c>
      <c r="E85" s="34" t="str">
        <f>IF(_xlfn.XLOOKUP(B85,'1. Questionnaire d''entretien '!$A:$A,'1. Questionnaire d''entretien '!T:T)="","N/A",_xlfn.XLOOKUP(B85,'1. Questionnaire d''entretien '!$A:$A,'1. Questionnaire d''entretien '!T:T))</f>
        <v>N/A</v>
      </c>
      <c r="F85" s="34" t="str">
        <f t="shared" si="6"/>
        <v>N/A</v>
      </c>
      <c r="G85" s="34">
        <f>_xlfn.XLOOKUP(B85,'1. Questionnaire d''entretien '!$A:$A,'1. Questionnaire d''entretien '!B:B)</f>
        <v>1</v>
      </c>
      <c r="H85" s="85" cm="1">
        <f t="array" ref="H85">_xlfn.IFS(G85=1,1,G85=2,0.75,G85=3,0.5)</f>
        <v>1</v>
      </c>
      <c r="I85" s="35" t="str">
        <f t="shared" si="5"/>
        <v>N/A</v>
      </c>
    </row>
    <row r="86" spans="2:9" x14ac:dyDescent="0.35">
      <c r="B86" s="88">
        <f t="shared" si="7"/>
        <v>83</v>
      </c>
      <c r="C86" s="89" t="str">
        <f>_xlfn.XLOOKUP(B86,'1. Questionnaire d''entretien '!$A:$A,'1. Questionnaire d''entretien '!C:C)</f>
        <v>6. Sensibilisation</v>
      </c>
      <c r="D86" s="34" t="str">
        <f>IF(_xlfn.XLOOKUP(B86,'1. Questionnaire d''entretien '!$A:$A,'1. Questionnaire d''entretien '!R:R)="","N/A",_xlfn.XLOOKUP(B86,'1. Questionnaire d''entretien '!$A:$A,'1. Questionnaire d''entretien '!R:R))</f>
        <v>N/A</v>
      </c>
      <c r="E86" s="34" t="str">
        <f>IF(_xlfn.XLOOKUP(B86,'1. Questionnaire d''entretien '!$A:$A,'1. Questionnaire d''entretien '!T:T)="","N/A",_xlfn.XLOOKUP(B86,'1. Questionnaire d''entretien '!$A:$A,'1. Questionnaire d''entretien '!T:T))</f>
        <v>N/A</v>
      </c>
      <c r="F86" s="34" t="str">
        <f t="shared" si="6"/>
        <v>N/A</v>
      </c>
      <c r="G86" s="34">
        <f>_xlfn.XLOOKUP(B86,'1. Questionnaire d''entretien '!$A:$A,'1. Questionnaire d''entretien '!B:B)</f>
        <v>1</v>
      </c>
      <c r="H86" s="85" cm="1">
        <f t="array" ref="H86">_xlfn.IFS(G86=1,1,G86=2,0.75,G86=3,0.5)</f>
        <v>1</v>
      </c>
      <c r="I86" s="35" t="str">
        <f t="shared" si="5"/>
        <v>N/A</v>
      </c>
    </row>
    <row r="87" spans="2:9" x14ac:dyDescent="0.35">
      <c r="B87" s="88">
        <f t="shared" si="7"/>
        <v>84</v>
      </c>
      <c r="C87" s="89" t="str">
        <f>_xlfn.XLOOKUP(B87,'1. Questionnaire d''entretien '!$A:$A,'1. Questionnaire d''entretien '!C:C)</f>
        <v>6. Sensibilisation</v>
      </c>
      <c r="D87" s="34" t="str">
        <f>IF(_xlfn.XLOOKUP(B87,'1. Questionnaire d''entretien '!$A:$A,'1. Questionnaire d''entretien '!R:R)="","N/A",_xlfn.XLOOKUP(B87,'1. Questionnaire d''entretien '!$A:$A,'1. Questionnaire d''entretien '!R:R))</f>
        <v>N/A</v>
      </c>
      <c r="E87" s="34" t="str">
        <f>IF(_xlfn.XLOOKUP(B87,'1. Questionnaire d''entretien '!$A:$A,'1. Questionnaire d''entretien '!T:T)="","N/A",_xlfn.XLOOKUP(B87,'1. Questionnaire d''entretien '!$A:$A,'1. Questionnaire d''entretien '!T:T))</f>
        <v>N/A</v>
      </c>
      <c r="F87" s="34" t="str">
        <f t="shared" si="6"/>
        <v>N/A</v>
      </c>
      <c r="G87" s="34">
        <f>_xlfn.XLOOKUP(B87,'1. Questionnaire d''entretien '!$A:$A,'1. Questionnaire d''entretien '!B:B)</f>
        <v>1</v>
      </c>
      <c r="H87" s="85" cm="1">
        <f t="array" ref="H87">_xlfn.IFS(G87=1,1,G87=2,0.75,G87=3,0.5)</f>
        <v>1</v>
      </c>
      <c r="I87" s="35" t="str">
        <f t="shared" si="5"/>
        <v>N/A</v>
      </c>
    </row>
    <row r="88" spans="2:9" x14ac:dyDescent="0.35">
      <c r="B88" s="88">
        <f t="shared" si="7"/>
        <v>85</v>
      </c>
      <c r="C88" s="89" t="str">
        <f>_xlfn.XLOOKUP(B88,'1. Questionnaire d''entretien '!$A:$A,'1. Questionnaire d''entretien '!C:C)</f>
        <v>6. Sensibilisation</v>
      </c>
      <c r="D88" s="34" t="str">
        <f>IF(_xlfn.XLOOKUP(B88,'1. Questionnaire d''entretien '!$A:$A,'1. Questionnaire d''entretien '!R:R)="","N/A",_xlfn.XLOOKUP(B88,'1. Questionnaire d''entretien '!$A:$A,'1. Questionnaire d''entretien '!R:R))</f>
        <v>N/A</v>
      </c>
      <c r="E88" s="34" t="str">
        <f>IF(_xlfn.XLOOKUP(B88,'1. Questionnaire d''entretien '!$A:$A,'1. Questionnaire d''entretien '!T:T)="","N/A",_xlfn.XLOOKUP(B88,'1. Questionnaire d''entretien '!$A:$A,'1. Questionnaire d''entretien '!T:T))</f>
        <v>N/A</v>
      </c>
      <c r="F88" s="34" t="str">
        <f t="shared" si="6"/>
        <v>N/A</v>
      </c>
      <c r="G88" s="34">
        <f>_xlfn.XLOOKUP(B88,'1. Questionnaire d''entretien '!$A:$A,'1. Questionnaire d''entretien '!B:B)</f>
        <v>1</v>
      </c>
      <c r="H88" s="85" cm="1">
        <f t="array" ref="H88">_xlfn.IFS(G88=1,1,G88=2,0.75,G88=3,0.5)</f>
        <v>1</v>
      </c>
      <c r="I88" s="35" t="str">
        <f t="shared" si="5"/>
        <v>N/A</v>
      </c>
    </row>
    <row r="89" spans="2:9" x14ac:dyDescent="0.35">
      <c r="B89" s="88">
        <f t="shared" si="7"/>
        <v>86</v>
      </c>
      <c r="C89" s="89" t="str">
        <f>_xlfn.XLOOKUP(B89,'1. Questionnaire d''entretien '!$A:$A,'1. Questionnaire d''entretien '!C:C)</f>
        <v>6. Sensibilisation</v>
      </c>
      <c r="D89" s="34" t="str">
        <f>IF(_xlfn.XLOOKUP(B89,'1. Questionnaire d''entretien '!$A:$A,'1. Questionnaire d''entretien '!R:R)="","N/A",_xlfn.XLOOKUP(B89,'1. Questionnaire d''entretien '!$A:$A,'1. Questionnaire d''entretien '!R:R))</f>
        <v>N/A</v>
      </c>
      <c r="E89" s="34" t="str">
        <f>IF(_xlfn.XLOOKUP(B89,'1. Questionnaire d''entretien '!$A:$A,'1. Questionnaire d''entretien '!T:T)="","N/A",_xlfn.XLOOKUP(B89,'1. Questionnaire d''entretien '!$A:$A,'1. Questionnaire d''entretien '!T:T))</f>
        <v>N/A</v>
      </c>
      <c r="F89" s="34" t="str">
        <f t="shared" si="6"/>
        <v>N/A</v>
      </c>
      <c r="G89" s="34">
        <f>_xlfn.XLOOKUP(B89,'1. Questionnaire d''entretien '!$A:$A,'1. Questionnaire d''entretien '!B:B)</f>
        <v>2</v>
      </c>
      <c r="H89" s="85" cm="1">
        <f t="array" ref="H89">_xlfn.IFS(G89=1,1,G89=2,0.75,G89=3,0.5)</f>
        <v>0.75</v>
      </c>
      <c r="I89" s="35" t="str">
        <f t="shared" si="5"/>
        <v>N/A</v>
      </c>
    </row>
    <row r="90" spans="2:9" x14ac:dyDescent="0.35">
      <c r="B90" s="88">
        <f t="shared" si="7"/>
        <v>87</v>
      </c>
      <c r="C90" s="89" t="str">
        <f>_xlfn.XLOOKUP(B90,'1. Questionnaire d''entretien '!$A:$A,'1. Questionnaire d''entretien '!C:C)</f>
        <v>6. Sensibilisation</v>
      </c>
      <c r="D90" s="34" t="str">
        <f>IF(_xlfn.XLOOKUP(B90,'1. Questionnaire d''entretien '!$A:$A,'1. Questionnaire d''entretien '!R:R)="","N/A",_xlfn.XLOOKUP(B90,'1. Questionnaire d''entretien '!$A:$A,'1. Questionnaire d''entretien '!R:R))</f>
        <v>N/A</v>
      </c>
      <c r="E90" s="34" t="str">
        <f>IF(_xlfn.XLOOKUP(B90,'1. Questionnaire d''entretien '!$A:$A,'1. Questionnaire d''entretien '!T:T)="","N/A",_xlfn.XLOOKUP(B90,'1. Questionnaire d''entretien '!$A:$A,'1. Questionnaire d''entretien '!T:T))</f>
        <v>N/A</v>
      </c>
      <c r="F90" s="34" t="str">
        <f t="shared" si="6"/>
        <v>N/A</v>
      </c>
      <c r="G90" s="34">
        <f>_xlfn.XLOOKUP(B90,'1. Questionnaire d''entretien '!$A:$A,'1. Questionnaire d''entretien '!B:B)</f>
        <v>2</v>
      </c>
      <c r="H90" s="85" cm="1">
        <f t="array" ref="H90">_xlfn.IFS(G90=1,1,G90=2,0.75,G90=3,0.5)</f>
        <v>0.75</v>
      </c>
      <c r="I90" s="35" t="str">
        <f t="shared" si="5"/>
        <v>N/A</v>
      </c>
    </row>
    <row r="91" spans="2:9" x14ac:dyDescent="0.35">
      <c r="B91" s="88">
        <f t="shared" si="7"/>
        <v>88</v>
      </c>
      <c r="C91" s="89" t="str">
        <f>_xlfn.XLOOKUP(B91,'1. Questionnaire d''entretien '!$A:$A,'1. Questionnaire d''entretien '!C:C)</f>
        <v>6. Sensibilisation</v>
      </c>
      <c r="D91" s="34" t="str">
        <f>IF(_xlfn.XLOOKUP(B91,'1. Questionnaire d''entretien '!$A:$A,'1. Questionnaire d''entretien '!R:R)="","N/A",_xlfn.XLOOKUP(B91,'1. Questionnaire d''entretien '!$A:$A,'1. Questionnaire d''entretien '!R:R))</f>
        <v>N/A</v>
      </c>
      <c r="E91" s="34" t="str">
        <f>IF(_xlfn.XLOOKUP(B91,'1. Questionnaire d''entretien '!$A:$A,'1. Questionnaire d''entretien '!T:T)="","N/A",_xlfn.XLOOKUP(B91,'1. Questionnaire d''entretien '!$A:$A,'1. Questionnaire d''entretien '!T:T))</f>
        <v>N/A</v>
      </c>
      <c r="F91" s="34" t="str">
        <f t="shared" si="6"/>
        <v>N/A</v>
      </c>
      <c r="G91" s="34">
        <f>_xlfn.XLOOKUP(B91,'1. Questionnaire d''entretien '!$A:$A,'1. Questionnaire d''entretien '!B:B)</f>
        <v>1</v>
      </c>
      <c r="H91" s="85" cm="1">
        <f t="array" ref="H91">_xlfn.IFS(G91=1,1,G91=2,0.75,G91=3,0.5)</f>
        <v>1</v>
      </c>
      <c r="I91" s="35" t="str">
        <f t="shared" si="5"/>
        <v>N/A</v>
      </c>
    </row>
    <row r="92" spans="2:9" x14ac:dyDescent="0.35">
      <c r="B92" s="88">
        <f t="shared" si="7"/>
        <v>89</v>
      </c>
      <c r="C92" s="89" t="str">
        <f>_xlfn.XLOOKUP(B92,'1. Questionnaire d''entretien '!$A:$A,'1. Questionnaire d''entretien '!C:C)</f>
        <v>6. Sensibilisation</v>
      </c>
      <c r="D92" s="34" t="str">
        <f>IF(_xlfn.XLOOKUP(B92,'1. Questionnaire d''entretien '!$A:$A,'1. Questionnaire d''entretien '!R:R)="","N/A",_xlfn.XLOOKUP(B92,'1. Questionnaire d''entretien '!$A:$A,'1. Questionnaire d''entretien '!R:R))</f>
        <v>N/A</v>
      </c>
      <c r="E92" s="34" t="str">
        <f>IF(_xlfn.XLOOKUP(B92,'1. Questionnaire d''entretien '!$A:$A,'1. Questionnaire d''entretien '!T:T)="","N/A",_xlfn.XLOOKUP(B92,'1. Questionnaire d''entretien '!$A:$A,'1. Questionnaire d''entretien '!T:T))</f>
        <v>N/A</v>
      </c>
      <c r="F92" s="34" t="str">
        <f t="shared" si="6"/>
        <v>N/A</v>
      </c>
      <c r="G92" s="34">
        <f>_xlfn.XLOOKUP(B92,'1. Questionnaire d''entretien '!$A:$A,'1. Questionnaire d''entretien '!B:B)</f>
        <v>1</v>
      </c>
      <c r="H92" s="85" cm="1">
        <f t="array" ref="H92">_xlfn.IFS(G92=1,1,G92=2,0.75,G92=3,0.5)</f>
        <v>1</v>
      </c>
      <c r="I92" s="35" t="str">
        <f t="shared" si="5"/>
        <v>N/A</v>
      </c>
    </row>
    <row r="93" spans="2:9" x14ac:dyDescent="0.35">
      <c r="B93" s="88">
        <f t="shared" si="7"/>
        <v>90</v>
      </c>
      <c r="C93" s="89" t="str">
        <f>_xlfn.XLOOKUP(B93,'1. Questionnaire d''entretien '!$A:$A,'1. Questionnaire d''entretien '!C:C)</f>
        <v>6. Sensibilisation</v>
      </c>
      <c r="D93" s="34" t="str">
        <f>IF(_xlfn.XLOOKUP(B93,'1. Questionnaire d''entretien '!$A:$A,'1. Questionnaire d''entretien '!R:R)="","N/A",_xlfn.XLOOKUP(B93,'1. Questionnaire d''entretien '!$A:$A,'1. Questionnaire d''entretien '!R:R))</f>
        <v>N/A</v>
      </c>
      <c r="E93" s="34" t="str">
        <f>IF(_xlfn.XLOOKUP(B93,'1. Questionnaire d''entretien '!$A:$A,'1. Questionnaire d''entretien '!T:T)="","N/A",_xlfn.XLOOKUP(B93,'1. Questionnaire d''entretien '!$A:$A,'1. Questionnaire d''entretien '!T:T))</f>
        <v>N/A</v>
      </c>
      <c r="F93" s="34" t="str">
        <f t="shared" si="6"/>
        <v>N/A</v>
      </c>
      <c r="G93" s="34">
        <f>_xlfn.XLOOKUP(B93,'1. Questionnaire d''entretien '!$A:$A,'1. Questionnaire d''entretien '!B:B)</f>
        <v>1</v>
      </c>
      <c r="H93" s="85" cm="1">
        <f t="array" ref="H93">_xlfn.IFS(G93=1,1,G93=2,0.75,G93=3,0.5)</f>
        <v>1</v>
      </c>
      <c r="I93" s="35" t="str">
        <f t="shared" si="5"/>
        <v>N/A</v>
      </c>
    </row>
    <row r="94" spans="2:9" x14ac:dyDescent="0.35">
      <c r="B94" s="88">
        <f t="shared" si="7"/>
        <v>91</v>
      </c>
      <c r="C94" s="89" t="str">
        <f>_xlfn.XLOOKUP(B94,'1. Questionnaire d''entretien '!$A:$A,'1. Questionnaire d''entretien '!C:C)</f>
        <v>6. Sensibilisation</v>
      </c>
      <c r="D94" s="34" t="str">
        <f>IF(_xlfn.XLOOKUP(B94,'1. Questionnaire d''entretien '!$A:$A,'1. Questionnaire d''entretien '!R:R)="","N/A",_xlfn.XLOOKUP(B94,'1. Questionnaire d''entretien '!$A:$A,'1. Questionnaire d''entretien '!R:R))</f>
        <v>N/A</v>
      </c>
      <c r="E94" s="34" t="str">
        <f>IF(_xlfn.XLOOKUP(B94,'1. Questionnaire d''entretien '!$A:$A,'1. Questionnaire d''entretien '!T:T)="","N/A",_xlfn.XLOOKUP(B94,'1. Questionnaire d''entretien '!$A:$A,'1. Questionnaire d''entretien '!T:T))</f>
        <v>N/A</v>
      </c>
      <c r="F94" s="34" t="str">
        <f t="shared" si="6"/>
        <v>N/A</v>
      </c>
      <c r="G94" s="34">
        <f>_xlfn.XLOOKUP(B94,'1. Questionnaire d''entretien '!$A:$A,'1. Questionnaire d''entretien '!B:B)</f>
        <v>2</v>
      </c>
      <c r="H94" s="85" cm="1">
        <f t="array" ref="H94">_xlfn.IFS(G94=1,1,G94=2,0.75,G94=3,0.5)</f>
        <v>0.75</v>
      </c>
      <c r="I94" s="35" t="str">
        <f t="shared" si="5"/>
        <v>N/A</v>
      </c>
    </row>
    <row r="95" spans="2:9" x14ac:dyDescent="0.35">
      <c r="B95" s="88">
        <f t="shared" si="7"/>
        <v>92</v>
      </c>
      <c r="C95" s="89" t="str">
        <f>_xlfn.XLOOKUP(B95,'1. Questionnaire d''entretien '!$A:$A,'1. Questionnaire d''entretien '!C:C)</f>
        <v>6. Sensibilisation</v>
      </c>
      <c r="D95" s="34" t="str">
        <f>IF(_xlfn.XLOOKUP(B95,'1. Questionnaire d''entretien '!$A:$A,'1. Questionnaire d''entretien '!R:R)="","N/A",_xlfn.XLOOKUP(B95,'1. Questionnaire d''entretien '!$A:$A,'1. Questionnaire d''entretien '!R:R))</f>
        <v>N/A</v>
      </c>
      <c r="E95" s="34" t="str">
        <f>IF(_xlfn.XLOOKUP(B95,'1. Questionnaire d''entretien '!$A:$A,'1. Questionnaire d''entretien '!T:T)="","N/A",_xlfn.XLOOKUP(B95,'1. Questionnaire d''entretien '!$A:$A,'1. Questionnaire d''entretien '!T:T))</f>
        <v>N/A</v>
      </c>
      <c r="F95" s="34" t="str">
        <f t="shared" si="6"/>
        <v>N/A</v>
      </c>
      <c r="G95" s="34">
        <f>_xlfn.XLOOKUP(B95,'1. Questionnaire d''entretien '!$A:$A,'1. Questionnaire d''entretien '!B:B)</f>
        <v>1</v>
      </c>
      <c r="H95" s="85" cm="1">
        <f t="array" ref="H95">_xlfn.IFS(G95=1,1,G95=2,0.75,G95=3,0.5)</f>
        <v>1</v>
      </c>
      <c r="I95" s="35" t="str">
        <f t="shared" si="5"/>
        <v>N/A</v>
      </c>
    </row>
    <row r="96" spans="2:9" x14ac:dyDescent="0.35">
      <c r="B96" s="88">
        <f t="shared" si="7"/>
        <v>93</v>
      </c>
      <c r="C96" s="89" t="str">
        <f>_xlfn.XLOOKUP(B96,'1. Questionnaire d''entretien '!$A:$A,'1. Questionnaire d''entretien '!C:C)</f>
        <v>6. Sensibilisation</v>
      </c>
      <c r="D96" s="34" t="str">
        <f>IF(_xlfn.XLOOKUP(B96,'1. Questionnaire d''entretien '!$A:$A,'1. Questionnaire d''entretien '!R:R)="","N/A",_xlfn.XLOOKUP(B96,'1. Questionnaire d''entretien '!$A:$A,'1. Questionnaire d''entretien '!R:R))</f>
        <v>N/A</v>
      </c>
      <c r="E96" s="34" t="str">
        <f>IF(_xlfn.XLOOKUP(B96,'1. Questionnaire d''entretien '!$A:$A,'1. Questionnaire d''entretien '!T:T)="","N/A",_xlfn.XLOOKUP(B96,'1. Questionnaire d''entretien '!$A:$A,'1. Questionnaire d''entretien '!T:T))</f>
        <v>N/A</v>
      </c>
      <c r="F96" s="34" t="str">
        <f t="shared" si="6"/>
        <v>N/A</v>
      </c>
      <c r="G96" s="34">
        <f>_xlfn.XLOOKUP(B96,'1. Questionnaire d''entretien '!$A:$A,'1. Questionnaire d''entretien '!B:B)</f>
        <v>1</v>
      </c>
      <c r="H96" s="85" cm="1">
        <f t="array" ref="H96">_xlfn.IFS(G96=1,1,G96=2,0.75,G96=3,0.5)</f>
        <v>1</v>
      </c>
      <c r="I96" s="35" t="str">
        <f t="shared" si="5"/>
        <v>N/A</v>
      </c>
    </row>
    <row r="97" spans="2:9" x14ac:dyDescent="0.35">
      <c r="B97" s="88">
        <f t="shared" si="7"/>
        <v>94</v>
      </c>
      <c r="C97" s="89" t="str">
        <f>_xlfn.XLOOKUP(B97,'1. Questionnaire d''entretien '!$A:$A,'1. Questionnaire d''entretien '!C:C)</f>
        <v>6. Sensibilisation</v>
      </c>
      <c r="D97" s="34" t="str">
        <f>IF(_xlfn.XLOOKUP(B97,'1. Questionnaire d''entretien '!$A:$A,'1. Questionnaire d''entretien '!R:R)="","N/A",_xlfn.XLOOKUP(B97,'1. Questionnaire d''entretien '!$A:$A,'1. Questionnaire d''entretien '!R:R))</f>
        <v>N/A</v>
      </c>
      <c r="E97" s="34" t="str">
        <f>IF(_xlfn.XLOOKUP(B97,'1. Questionnaire d''entretien '!$A:$A,'1. Questionnaire d''entretien '!T:T)="","N/A",_xlfn.XLOOKUP(B97,'1. Questionnaire d''entretien '!$A:$A,'1. Questionnaire d''entretien '!T:T))</f>
        <v>N/A</v>
      </c>
      <c r="F97" s="34" t="str">
        <f t="shared" si="6"/>
        <v>N/A</v>
      </c>
      <c r="G97" s="34">
        <f>_xlfn.XLOOKUP(B97,'1. Questionnaire d''entretien '!$A:$A,'1. Questionnaire d''entretien '!B:B)</f>
        <v>2</v>
      </c>
      <c r="H97" s="85" cm="1">
        <f t="array" ref="H97">_xlfn.IFS(G97=1,1,G97=2,0.75,G97=3,0.5)</f>
        <v>0.75</v>
      </c>
      <c r="I97" s="35" t="str">
        <f t="shared" si="5"/>
        <v>N/A</v>
      </c>
    </row>
    <row r="98" spans="2:9" x14ac:dyDescent="0.35">
      <c r="B98" s="88">
        <f t="shared" si="7"/>
        <v>95</v>
      </c>
      <c r="C98" s="89" t="str">
        <f>_xlfn.XLOOKUP(B98,'1. Questionnaire d''entretien '!$A:$A,'1. Questionnaire d''entretien '!C:C)</f>
        <v>6. Sensibilisation</v>
      </c>
      <c r="D98" s="34" t="str">
        <f>IF(_xlfn.XLOOKUP(B98,'1. Questionnaire d''entretien '!$A:$A,'1. Questionnaire d''entretien '!R:R)="","N/A",_xlfn.XLOOKUP(B98,'1. Questionnaire d''entretien '!$A:$A,'1. Questionnaire d''entretien '!R:R))</f>
        <v>N/A</v>
      </c>
      <c r="E98" s="34" t="str">
        <f>IF(_xlfn.XLOOKUP(B98,'1. Questionnaire d''entretien '!$A:$A,'1. Questionnaire d''entretien '!T:T)="","N/A",_xlfn.XLOOKUP(B98,'1. Questionnaire d''entretien '!$A:$A,'1. Questionnaire d''entretien '!T:T))</f>
        <v>N/A</v>
      </c>
      <c r="F98" s="34" t="str">
        <f t="shared" si="6"/>
        <v>N/A</v>
      </c>
      <c r="G98" s="34">
        <f>_xlfn.XLOOKUP(B98,'1. Questionnaire d''entretien '!$A:$A,'1. Questionnaire d''entretien '!B:B)</f>
        <v>2</v>
      </c>
      <c r="H98" s="85" cm="1">
        <f t="array" ref="H98">_xlfn.IFS(G98=1,1,G98=2,0.75,G98=3,0.5)</f>
        <v>0.75</v>
      </c>
      <c r="I98" s="35" t="str">
        <f t="shared" si="5"/>
        <v>N/A</v>
      </c>
    </row>
    <row r="99" spans="2:9" x14ac:dyDescent="0.35">
      <c r="B99" s="88">
        <f t="shared" si="7"/>
        <v>96</v>
      </c>
      <c r="C99" s="89" t="str">
        <f>_xlfn.XLOOKUP(B99,'1. Questionnaire d''entretien '!$A:$A,'1. Questionnaire d''entretien '!C:C)</f>
        <v>6. Sensibilisation</v>
      </c>
      <c r="D99" s="34" t="str">
        <f>IF(_xlfn.XLOOKUP(B99,'1. Questionnaire d''entretien '!$A:$A,'1. Questionnaire d''entretien '!R:R)="","N/A",_xlfn.XLOOKUP(B99,'1. Questionnaire d''entretien '!$A:$A,'1. Questionnaire d''entretien '!R:R))</f>
        <v>N/A</v>
      </c>
      <c r="E99" s="34" t="str">
        <f>IF(_xlfn.XLOOKUP(B99,'1. Questionnaire d''entretien '!$A:$A,'1. Questionnaire d''entretien '!T:T)="","N/A",_xlfn.XLOOKUP(B99,'1. Questionnaire d''entretien '!$A:$A,'1. Questionnaire d''entretien '!T:T))</f>
        <v>N/A</v>
      </c>
      <c r="F99" s="34" t="str">
        <f t="shared" si="6"/>
        <v>N/A</v>
      </c>
      <c r="G99" s="34">
        <f>_xlfn.XLOOKUP(B99,'1. Questionnaire d''entretien '!$A:$A,'1. Questionnaire d''entretien '!B:B)</f>
        <v>3</v>
      </c>
      <c r="H99" s="85" cm="1">
        <f t="array" ref="H99">_xlfn.IFS(G99=1,1,G99=2,0.75,G99=3,0.5)</f>
        <v>0.5</v>
      </c>
      <c r="I99" s="35" t="str">
        <f t="shared" si="5"/>
        <v>N/A</v>
      </c>
    </row>
    <row r="100" spans="2:9" x14ac:dyDescent="0.35">
      <c r="B100" s="88">
        <f t="shared" si="7"/>
        <v>97</v>
      </c>
      <c r="C100" s="89" t="str">
        <f>_xlfn.XLOOKUP(B100,'1. Questionnaire d''entretien '!$A:$A,'1. Questionnaire d''entretien '!C:C)</f>
        <v>6. Sensibilisation</v>
      </c>
      <c r="D100" s="34" t="str">
        <f>IF(_xlfn.XLOOKUP(B100,'1. Questionnaire d''entretien '!$A:$A,'1. Questionnaire d''entretien '!R:R)="","N/A",_xlfn.XLOOKUP(B100,'1. Questionnaire d''entretien '!$A:$A,'1. Questionnaire d''entretien '!R:R))</f>
        <v>N/A</v>
      </c>
      <c r="E100" s="34" t="str">
        <f>IF(_xlfn.XLOOKUP(B100,'1. Questionnaire d''entretien '!$A:$A,'1. Questionnaire d''entretien '!T:T)="","N/A",_xlfn.XLOOKUP(B100,'1. Questionnaire d''entretien '!$A:$A,'1. Questionnaire d''entretien '!T:T))</f>
        <v>N/A</v>
      </c>
      <c r="F100" s="34" t="str">
        <f t="shared" si="6"/>
        <v>N/A</v>
      </c>
      <c r="G100" s="34">
        <f>_xlfn.XLOOKUP(B100,'1. Questionnaire d''entretien '!$A:$A,'1. Questionnaire d''entretien '!B:B)</f>
        <v>2</v>
      </c>
      <c r="H100" s="85" cm="1">
        <f t="array" ref="H100">_xlfn.IFS(G100=1,1,G100=2,0.75,G100=3,0.5)</f>
        <v>0.75</v>
      </c>
      <c r="I100" s="35" t="str">
        <f t="shared" si="5"/>
        <v>N/A</v>
      </c>
    </row>
    <row r="101" spans="2:9" x14ac:dyDescent="0.35">
      <c r="B101" s="88">
        <f t="shared" si="7"/>
        <v>98</v>
      </c>
      <c r="C101" s="89" t="str">
        <f>_xlfn.XLOOKUP(B101,'1. Questionnaire d''entretien '!$A:$A,'1. Questionnaire d''entretien '!C:C)</f>
        <v>6. Sensibilisation</v>
      </c>
      <c r="D101" s="34" t="str">
        <f>IF(_xlfn.XLOOKUP(B101,'1. Questionnaire d''entretien '!$A:$A,'1. Questionnaire d''entretien '!R:R)="","N/A",_xlfn.XLOOKUP(B101,'1. Questionnaire d''entretien '!$A:$A,'1. Questionnaire d''entretien '!R:R))</f>
        <v>N/A</v>
      </c>
      <c r="E101" s="34" t="str">
        <f>IF(_xlfn.XLOOKUP(B101,'1. Questionnaire d''entretien '!$A:$A,'1. Questionnaire d''entretien '!T:T)="","N/A",_xlfn.XLOOKUP(B101,'1. Questionnaire d''entretien '!$A:$A,'1. Questionnaire d''entretien '!T:T))</f>
        <v>N/A</v>
      </c>
      <c r="F101" s="34" t="str">
        <f t="shared" si="6"/>
        <v>N/A</v>
      </c>
      <c r="G101" s="34">
        <f>_xlfn.XLOOKUP(B101,'1. Questionnaire d''entretien '!$A:$A,'1. Questionnaire d''entretien '!B:B)</f>
        <v>3</v>
      </c>
      <c r="H101" s="85" cm="1">
        <f t="array" ref="H101">_xlfn.IFS(G101=1,1,G101=2,0.75,G101=3,0.5)</f>
        <v>0.5</v>
      </c>
      <c r="I101" s="35" t="str">
        <f t="shared" si="5"/>
        <v>N/A</v>
      </c>
    </row>
    <row r="102" spans="2:9" x14ac:dyDescent="0.35">
      <c r="B102" s="88">
        <f t="shared" si="7"/>
        <v>99</v>
      </c>
      <c r="C102" s="89" t="str">
        <f>_xlfn.XLOOKUP(B102,'1. Questionnaire d''entretien '!$A:$A,'1. Questionnaire d''entretien '!C:C)</f>
        <v>6. Sensibilisation</v>
      </c>
      <c r="D102" s="34" t="str">
        <f>IF(_xlfn.XLOOKUP(B102,'1. Questionnaire d''entretien '!$A:$A,'1. Questionnaire d''entretien '!R:R)="","N/A",_xlfn.XLOOKUP(B102,'1. Questionnaire d''entretien '!$A:$A,'1. Questionnaire d''entretien '!R:R))</f>
        <v>N/A</v>
      </c>
      <c r="E102" s="34" t="str">
        <f>IF(_xlfn.XLOOKUP(B102,'1. Questionnaire d''entretien '!$A:$A,'1. Questionnaire d''entretien '!T:T)="","N/A",_xlfn.XLOOKUP(B102,'1. Questionnaire d''entretien '!$A:$A,'1. Questionnaire d''entretien '!T:T))</f>
        <v>N/A</v>
      </c>
      <c r="F102" s="34" t="str">
        <f t="shared" si="6"/>
        <v>N/A</v>
      </c>
      <c r="G102" s="34">
        <f>_xlfn.XLOOKUP(B102,'1. Questionnaire d''entretien '!$A:$A,'1. Questionnaire d''entretien '!B:B)</f>
        <v>3</v>
      </c>
      <c r="H102" s="85" cm="1">
        <f t="array" ref="H102">_xlfn.IFS(G102=1,1,G102=2,0.75,G102=3,0.5)</f>
        <v>0.5</v>
      </c>
      <c r="I102" s="35" t="str">
        <f t="shared" si="5"/>
        <v>N/A</v>
      </c>
    </row>
    <row r="103" spans="2:9" x14ac:dyDescent="0.35">
      <c r="B103" s="88">
        <f t="shared" si="7"/>
        <v>100</v>
      </c>
      <c r="C103" s="89" t="str">
        <f>_xlfn.XLOOKUP(B103,'1. Questionnaire d''entretien '!$A:$A,'1. Questionnaire d''entretien '!C:C)</f>
        <v>6. Sensibilisation</v>
      </c>
      <c r="D103" s="34" t="str">
        <f>IF(_xlfn.XLOOKUP(B103,'1. Questionnaire d''entretien '!$A:$A,'1. Questionnaire d''entretien '!R:R)="","N/A",_xlfn.XLOOKUP(B103,'1. Questionnaire d''entretien '!$A:$A,'1. Questionnaire d''entretien '!R:R))</f>
        <v>N/A</v>
      </c>
      <c r="E103" s="34" t="str">
        <f>IF(_xlfn.XLOOKUP(B103,'1. Questionnaire d''entretien '!$A:$A,'1. Questionnaire d''entretien '!T:T)="","N/A",_xlfn.XLOOKUP(B103,'1. Questionnaire d''entretien '!$A:$A,'1. Questionnaire d''entretien '!T:T))</f>
        <v>N/A</v>
      </c>
      <c r="F103" s="34" t="str">
        <f t="shared" si="6"/>
        <v>N/A</v>
      </c>
      <c r="G103" s="34">
        <f>_xlfn.XLOOKUP(B103,'1. Questionnaire d''entretien '!$A:$A,'1. Questionnaire d''entretien '!B:B)</f>
        <v>1</v>
      </c>
      <c r="H103" s="85" cm="1">
        <f t="array" ref="H103">_xlfn.IFS(G103=1,1,G103=2,0.75,G103=3,0.5)</f>
        <v>1</v>
      </c>
      <c r="I103" s="35" t="str">
        <f t="shared" si="5"/>
        <v>N/A</v>
      </c>
    </row>
    <row r="104" spans="2:9" x14ac:dyDescent="0.35">
      <c r="B104" s="88">
        <f t="shared" si="7"/>
        <v>101</v>
      </c>
      <c r="C104" s="89" t="str">
        <f>_xlfn.XLOOKUP(B104,'1. Questionnaire d''entretien '!$A:$A,'1. Questionnaire d''entretien '!C:C)</f>
        <v>6. Sensibilisation</v>
      </c>
      <c r="D104" s="34" t="str">
        <f>IF(_xlfn.XLOOKUP(B104,'1. Questionnaire d''entretien '!$A:$A,'1. Questionnaire d''entretien '!R:R)="","N/A",_xlfn.XLOOKUP(B104,'1. Questionnaire d''entretien '!$A:$A,'1. Questionnaire d''entretien '!R:R))</f>
        <v>N/A</v>
      </c>
      <c r="E104" s="34" t="str">
        <f>IF(_xlfn.XLOOKUP(B104,'1. Questionnaire d''entretien '!$A:$A,'1. Questionnaire d''entretien '!T:T)="","N/A",_xlfn.XLOOKUP(B104,'1. Questionnaire d''entretien '!$A:$A,'1. Questionnaire d''entretien '!T:T))</f>
        <v>N/A</v>
      </c>
      <c r="F104" s="34" t="str">
        <f t="shared" si="6"/>
        <v>N/A</v>
      </c>
      <c r="G104" s="34">
        <f>_xlfn.XLOOKUP(B104,'1. Questionnaire d''entretien '!$A:$A,'1. Questionnaire d''entretien '!B:B)</f>
        <v>1</v>
      </c>
      <c r="H104" s="85" cm="1">
        <f t="array" ref="H104">_xlfn.IFS(G104=1,1,G104=2,0.75,G104=3,0.5)</f>
        <v>1</v>
      </c>
      <c r="I104" s="35" t="str">
        <f t="shared" si="5"/>
        <v>N/A</v>
      </c>
    </row>
    <row r="105" spans="2:9" x14ac:dyDescent="0.35">
      <c r="B105" s="88">
        <f t="shared" si="7"/>
        <v>102</v>
      </c>
      <c r="C105" s="89" t="str">
        <f>_xlfn.XLOOKUP(B105,'1. Questionnaire d''entretien '!$A:$A,'1. Questionnaire d''entretien '!C:C)</f>
        <v>6. Sensibilisation</v>
      </c>
      <c r="D105" s="34" t="str">
        <f>IF(_xlfn.XLOOKUP(B105,'1. Questionnaire d''entretien '!$A:$A,'1. Questionnaire d''entretien '!R:R)="","N/A",_xlfn.XLOOKUP(B105,'1. Questionnaire d''entretien '!$A:$A,'1. Questionnaire d''entretien '!R:R))</f>
        <v>N/A</v>
      </c>
      <c r="E105" s="34" t="str">
        <f>IF(_xlfn.XLOOKUP(B105,'1. Questionnaire d''entretien '!$A:$A,'1. Questionnaire d''entretien '!T:T)="","N/A",_xlfn.XLOOKUP(B105,'1. Questionnaire d''entretien '!$A:$A,'1. Questionnaire d''entretien '!T:T))</f>
        <v>N/A</v>
      </c>
      <c r="F105" s="34" t="str">
        <f t="shared" si="6"/>
        <v>N/A</v>
      </c>
      <c r="G105" s="34">
        <f>_xlfn.XLOOKUP(B105,'1. Questionnaire d''entretien '!$A:$A,'1. Questionnaire d''entretien '!B:B)</f>
        <v>1</v>
      </c>
      <c r="H105" s="85" cm="1">
        <f t="array" ref="H105">_xlfn.IFS(G105=1,1,G105=2,0.75,G105=3,0.5)</f>
        <v>1</v>
      </c>
      <c r="I105" s="35" t="str">
        <f t="shared" si="5"/>
        <v>N/A</v>
      </c>
    </row>
    <row r="106" spans="2:9" x14ac:dyDescent="0.35">
      <c r="B106" s="88">
        <f t="shared" si="7"/>
        <v>103</v>
      </c>
      <c r="C106" s="89" t="str">
        <f>_xlfn.XLOOKUP(B106,'1. Questionnaire d''entretien '!$A:$A,'1. Questionnaire d''entretien '!C:C)</f>
        <v>6. Sensibilisation</v>
      </c>
      <c r="D106" s="34" t="str">
        <f>IF(_xlfn.XLOOKUP(B106,'1. Questionnaire d''entretien '!$A:$A,'1. Questionnaire d''entretien '!R:R)="","N/A",_xlfn.XLOOKUP(B106,'1. Questionnaire d''entretien '!$A:$A,'1. Questionnaire d''entretien '!R:R))</f>
        <v>N/A</v>
      </c>
      <c r="E106" s="34" t="str">
        <f>IF(_xlfn.XLOOKUP(B106,'1. Questionnaire d''entretien '!$A:$A,'1. Questionnaire d''entretien '!T:T)="","N/A",_xlfn.XLOOKUP(B106,'1. Questionnaire d''entretien '!$A:$A,'1. Questionnaire d''entretien '!T:T))</f>
        <v>N/A</v>
      </c>
      <c r="F106" s="34" t="str">
        <f t="shared" si="6"/>
        <v>N/A</v>
      </c>
      <c r="G106" s="34">
        <f>_xlfn.XLOOKUP(B106,'1. Questionnaire d''entretien '!$A:$A,'1. Questionnaire d''entretien '!B:B)</f>
        <v>2</v>
      </c>
      <c r="H106" s="85" cm="1">
        <f t="array" ref="H106">_xlfn.IFS(G106=1,1,G106=2,0.75,G106=3,0.5)</f>
        <v>0.75</v>
      </c>
      <c r="I106" s="35" t="str">
        <f t="shared" si="5"/>
        <v>N/A</v>
      </c>
    </row>
    <row r="107" spans="2:9" x14ac:dyDescent="0.35">
      <c r="B107" s="88">
        <f t="shared" si="7"/>
        <v>104</v>
      </c>
      <c r="C107" s="89" t="str">
        <f>_xlfn.XLOOKUP(B107,'1. Questionnaire d''entretien '!$A:$A,'1. Questionnaire d''entretien '!C:C)</f>
        <v>6. Sensibilisation</v>
      </c>
      <c r="D107" s="34" t="str">
        <f>IF(_xlfn.XLOOKUP(B107,'1. Questionnaire d''entretien '!$A:$A,'1. Questionnaire d''entretien '!R:R)="","N/A",_xlfn.XLOOKUP(B107,'1. Questionnaire d''entretien '!$A:$A,'1. Questionnaire d''entretien '!R:R))</f>
        <v>N/A</v>
      </c>
      <c r="E107" s="34" t="str">
        <f>IF(_xlfn.XLOOKUP(B107,'1. Questionnaire d''entretien '!$A:$A,'1. Questionnaire d''entretien '!T:T)="","N/A",_xlfn.XLOOKUP(B107,'1. Questionnaire d''entretien '!$A:$A,'1. Questionnaire d''entretien '!T:T))</f>
        <v>N/A</v>
      </c>
      <c r="F107" s="34" t="str">
        <f t="shared" si="6"/>
        <v>N/A</v>
      </c>
      <c r="G107" s="34">
        <f>_xlfn.XLOOKUP(B107,'1. Questionnaire d''entretien '!$A:$A,'1. Questionnaire d''entretien '!B:B)</f>
        <v>2</v>
      </c>
      <c r="H107" s="85" cm="1">
        <f t="array" ref="H107">_xlfn.IFS(G107=1,1,G107=2,0.75,G107=3,0.5)</f>
        <v>0.75</v>
      </c>
      <c r="I107" s="35" t="str">
        <f t="shared" si="5"/>
        <v>N/A</v>
      </c>
    </row>
    <row r="108" spans="2:9" x14ac:dyDescent="0.35">
      <c r="B108" s="88">
        <f t="shared" si="7"/>
        <v>105</v>
      </c>
      <c r="C108" s="89" t="str">
        <f>_xlfn.XLOOKUP(B108,'1. Questionnaire d''entretien '!$A:$A,'1. Questionnaire d''entretien '!C:C)</f>
        <v>6. Sensibilisation</v>
      </c>
      <c r="D108" s="34" t="str">
        <f>IF(_xlfn.XLOOKUP(B108,'1. Questionnaire d''entretien '!$A:$A,'1. Questionnaire d''entretien '!R:R)="","N/A",_xlfn.XLOOKUP(B108,'1. Questionnaire d''entretien '!$A:$A,'1. Questionnaire d''entretien '!R:R))</f>
        <v>N/A</v>
      </c>
      <c r="E108" s="34" t="str">
        <f>IF(_xlfn.XLOOKUP(B108,'1. Questionnaire d''entretien '!$A:$A,'1. Questionnaire d''entretien '!T:T)="","N/A",_xlfn.XLOOKUP(B108,'1. Questionnaire d''entretien '!$A:$A,'1. Questionnaire d''entretien '!T:T))</f>
        <v>N/A</v>
      </c>
      <c r="F108" s="34" t="str">
        <f t="shared" si="6"/>
        <v>N/A</v>
      </c>
      <c r="G108" s="34">
        <f>_xlfn.XLOOKUP(B108,'1. Questionnaire d''entretien '!$A:$A,'1. Questionnaire d''entretien '!B:B)</f>
        <v>2</v>
      </c>
      <c r="H108" s="85" cm="1">
        <f t="array" ref="H108">_xlfn.IFS(G108=1,1,G108=2,0.75,G108=3,0.5)</f>
        <v>0.75</v>
      </c>
      <c r="I108" s="35" t="str">
        <f t="shared" si="5"/>
        <v>N/A</v>
      </c>
    </row>
    <row r="109" spans="2:9" x14ac:dyDescent="0.35">
      <c r="B109" s="88">
        <f t="shared" si="7"/>
        <v>106</v>
      </c>
      <c r="C109" s="89" t="str">
        <f>_xlfn.XLOOKUP(B109,'1. Questionnaire d''entretien '!$A:$A,'1. Questionnaire d''entretien '!C:C)</f>
        <v>6. Sensibilisation</v>
      </c>
      <c r="D109" s="34" t="str">
        <f>IF(_xlfn.XLOOKUP(B109,'1. Questionnaire d''entretien '!$A:$A,'1. Questionnaire d''entretien '!R:R)="","N/A",_xlfn.XLOOKUP(B109,'1. Questionnaire d''entretien '!$A:$A,'1. Questionnaire d''entretien '!R:R))</f>
        <v>N/A</v>
      </c>
      <c r="E109" s="34" t="str">
        <f>IF(_xlfn.XLOOKUP(B109,'1. Questionnaire d''entretien '!$A:$A,'1. Questionnaire d''entretien '!T:T)="","N/A",_xlfn.XLOOKUP(B109,'1. Questionnaire d''entretien '!$A:$A,'1. Questionnaire d''entretien '!T:T))</f>
        <v>N/A</v>
      </c>
      <c r="F109" s="34" t="str">
        <f t="shared" si="6"/>
        <v>N/A</v>
      </c>
      <c r="G109" s="34">
        <f>_xlfn.XLOOKUP(B109,'1. Questionnaire d''entretien '!$A:$A,'1. Questionnaire d''entretien '!B:B)</f>
        <v>2</v>
      </c>
      <c r="H109" s="85" cm="1">
        <f t="array" ref="H109">_xlfn.IFS(G109=1,1,G109=2,0.75,G109=3,0.5)</f>
        <v>0.75</v>
      </c>
      <c r="I109" s="35" t="str">
        <f t="shared" si="5"/>
        <v>N/A</v>
      </c>
    </row>
    <row r="110" spans="2:9" x14ac:dyDescent="0.35">
      <c r="B110" s="88">
        <f t="shared" si="7"/>
        <v>107</v>
      </c>
      <c r="C110" s="89" t="str">
        <f>_xlfn.XLOOKUP(B110,'1. Questionnaire d''entretien '!$A:$A,'1. Questionnaire d''entretien '!C:C)</f>
        <v>6. Sensibilisation</v>
      </c>
      <c r="D110" s="34" t="str">
        <f>IF(_xlfn.XLOOKUP(B110,'1. Questionnaire d''entretien '!$A:$A,'1. Questionnaire d''entretien '!R:R)="","N/A",_xlfn.XLOOKUP(B110,'1. Questionnaire d''entretien '!$A:$A,'1. Questionnaire d''entretien '!R:R))</f>
        <v>N/A</v>
      </c>
      <c r="E110" s="34" t="str">
        <f>IF(_xlfn.XLOOKUP(B110,'1. Questionnaire d''entretien '!$A:$A,'1. Questionnaire d''entretien '!T:T)="","N/A",_xlfn.XLOOKUP(B110,'1. Questionnaire d''entretien '!$A:$A,'1. Questionnaire d''entretien '!T:T))</f>
        <v>N/A</v>
      </c>
      <c r="F110" s="34" t="str">
        <f t="shared" si="6"/>
        <v>N/A</v>
      </c>
      <c r="G110" s="34">
        <f>_xlfn.XLOOKUP(B110,'1. Questionnaire d''entretien '!$A:$A,'1. Questionnaire d''entretien '!B:B)</f>
        <v>2</v>
      </c>
      <c r="H110" s="85" cm="1">
        <f t="array" ref="H110">_xlfn.IFS(G110=1,1,G110=2,0.75,G110=3,0.5)</f>
        <v>0.75</v>
      </c>
      <c r="I110" s="35" t="str">
        <f t="shared" si="5"/>
        <v>N/A</v>
      </c>
    </row>
    <row r="111" spans="2:9" x14ac:dyDescent="0.35">
      <c r="B111" s="88">
        <f t="shared" si="7"/>
        <v>108</v>
      </c>
      <c r="C111" s="89" t="str">
        <f>_xlfn.XLOOKUP(B111,'1. Questionnaire d''entretien '!$A:$A,'1. Questionnaire d''entretien '!C:C)</f>
        <v>6. Sensibilisation</v>
      </c>
      <c r="D111" s="34" t="str">
        <f>IF(_xlfn.XLOOKUP(B111,'1. Questionnaire d''entretien '!$A:$A,'1. Questionnaire d''entretien '!R:R)="","N/A",_xlfn.XLOOKUP(B111,'1. Questionnaire d''entretien '!$A:$A,'1. Questionnaire d''entretien '!R:R))</f>
        <v>N/A</v>
      </c>
      <c r="E111" s="34" t="str">
        <f>IF(_xlfn.XLOOKUP(B111,'1. Questionnaire d''entretien '!$A:$A,'1. Questionnaire d''entretien '!T:T)="","N/A",_xlfn.XLOOKUP(B111,'1. Questionnaire d''entretien '!$A:$A,'1. Questionnaire d''entretien '!T:T))</f>
        <v>N/A</v>
      </c>
      <c r="F111" s="34" t="str">
        <f t="shared" si="6"/>
        <v>N/A</v>
      </c>
      <c r="G111" s="34">
        <f>_xlfn.XLOOKUP(B111,'1. Questionnaire d''entretien '!$A:$A,'1. Questionnaire d''entretien '!B:B)</f>
        <v>3</v>
      </c>
      <c r="H111" s="85" cm="1">
        <f t="array" ref="H111">_xlfn.IFS(G111=1,1,G111=2,0.75,G111=3,0.5)</f>
        <v>0.5</v>
      </c>
      <c r="I111" s="35" t="str">
        <f t="shared" si="5"/>
        <v>N/A</v>
      </c>
    </row>
    <row r="112" spans="2:9" x14ac:dyDescent="0.35">
      <c r="B112" s="88">
        <f t="shared" si="7"/>
        <v>109</v>
      </c>
      <c r="C112" s="89" t="str">
        <f>_xlfn.XLOOKUP(B112,'1. Questionnaire d''entretien '!$A:$A,'1. Questionnaire d''entretien '!C:C)</f>
        <v>7. Numérique pour une Collectivité Eco-responsable</v>
      </c>
      <c r="D112" s="34" t="str">
        <f>IF(_xlfn.XLOOKUP(B112,'1. Questionnaire d''entretien '!$A:$A,'1. Questionnaire d''entretien '!R:R)="","N/A",_xlfn.XLOOKUP(B112,'1. Questionnaire d''entretien '!$A:$A,'1. Questionnaire d''entretien '!R:R))</f>
        <v>N/A</v>
      </c>
      <c r="E112" s="34" t="str">
        <f>IF(_xlfn.XLOOKUP(B112,'1. Questionnaire d''entretien '!$A:$A,'1. Questionnaire d''entretien '!T:T)="","N/A",_xlfn.XLOOKUP(B112,'1. Questionnaire d''entretien '!$A:$A,'1. Questionnaire d''entretien '!T:T))</f>
        <v>N/A</v>
      </c>
      <c r="F112" s="34" t="str">
        <f t="shared" si="6"/>
        <v>N/A</v>
      </c>
      <c r="G112" s="34">
        <f>_xlfn.XLOOKUP(B112,'1. Questionnaire d''entretien '!$A:$A,'1. Questionnaire d''entretien '!B:B)</f>
        <v>1</v>
      </c>
      <c r="H112" s="85" cm="1">
        <f t="array" ref="H112">_xlfn.IFS(G112=1,1,G112=2,0.75,G112=3,0.5)</f>
        <v>1</v>
      </c>
      <c r="I112" s="35" t="str">
        <f t="shared" si="5"/>
        <v>N/A</v>
      </c>
    </row>
    <row r="113" spans="2:9" x14ac:dyDescent="0.35">
      <c r="B113" s="88">
        <f t="shared" si="7"/>
        <v>110</v>
      </c>
      <c r="C113" s="89" t="str">
        <f>_xlfn.XLOOKUP(B113,'1. Questionnaire d''entretien '!$A:$A,'1. Questionnaire d''entretien '!C:C)</f>
        <v>7. Numérique pour une Collectivité Eco-responsable</v>
      </c>
      <c r="D113" s="34" t="str">
        <f>IF(_xlfn.XLOOKUP(B113,'1. Questionnaire d''entretien '!$A:$A,'1. Questionnaire d''entretien '!R:R)="","N/A",_xlfn.XLOOKUP(B113,'1. Questionnaire d''entretien '!$A:$A,'1. Questionnaire d''entretien '!R:R))</f>
        <v>N/A</v>
      </c>
      <c r="E113" s="34" t="str">
        <f>IF(_xlfn.XLOOKUP(B113,'1. Questionnaire d''entretien '!$A:$A,'1. Questionnaire d''entretien '!T:T)="","N/A",_xlfn.XLOOKUP(B113,'1. Questionnaire d''entretien '!$A:$A,'1. Questionnaire d''entretien '!T:T))</f>
        <v>N/A</v>
      </c>
      <c r="F113" s="34" t="str">
        <f t="shared" si="6"/>
        <v>N/A</v>
      </c>
      <c r="G113" s="34">
        <f>_xlfn.XLOOKUP(B113,'1. Questionnaire d''entretien '!$A:$A,'1. Questionnaire d''entretien '!B:B)</f>
        <v>1</v>
      </c>
      <c r="H113" s="85" cm="1">
        <f t="array" ref="H113">_xlfn.IFS(G113=1,1,G113=2,0.75,G113=3,0.5)</f>
        <v>1</v>
      </c>
      <c r="I113" s="35" t="str">
        <f t="shared" si="5"/>
        <v>N/A</v>
      </c>
    </row>
    <row r="114" spans="2:9" x14ac:dyDescent="0.35">
      <c r="B114" s="88">
        <f t="shared" si="7"/>
        <v>111</v>
      </c>
      <c r="C114" s="89" t="str">
        <f>_xlfn.XLOOKUP(B114,'1. Questionnaire d''entretien '!$A:$A,'1. Questionnaire d''entretien '!C:C)</f>
        <v>7. Numérique pour une Collectivité Eco-responsable</v>
      </c>
      <c r="D114" s="34" t="str">
        <f>IF(_xlfn.XLOOKUP(B114,'1. Questionnaire d''entretien '!$A:$A,'1. Questionnaire d''entretien '!R:R)="","N/A",_xlfn.XLOOKUP(B114,'1. Questionnaire d''entretien '!$A:$A,'1. Questionnaire d''entretien '!R:R))</f>
        <v>N/A</v>
      </c>
      <c r="E114" s="34" t="str">
        <f>IF(_xlfn.XLOOKUP(B114,'1. Questionnaire d''entretien '!$A:$A,'1. Questionnaire d''entretien '!T:T)="","N/A",_xlfn.XLOOKUP(B114,'1. Questionnaire d''entretien '!$A:$A,'1. Questionnaire d''entretien '!T:T))</f>
        <v>N/A</v>
      </c>
      <c r="F114" s="34" t="str">
        <f t="shared" si="6"/>
        <v>N/A</v>
      </c>
      <c r="G114" s="34">
        <f>_xlfn.XLOOKUP(B114,'1. Questionnaire d''entretien '!$A:$A,'1. Questionnaire d''entretien '!B:B)</f>
        <v>1</v>
      </c>
      <c r="H114" s="85" cm="1">
        <f t="array" ref="H114">_xlfn.IFS(G114=1,1,G114=2,0.75,G114=3,0.5)</f>
        <v>1</v>
      </c>
      <c r="I114" s="35" t="str">
        <f t="shared" si="5"/>
        <v>N/A</v>
      </c>
    </row>
    <row r="115" spans="2:9" x14ac:dyDescent="0.35">
      <c r="B115" s="88">
        <f t="shared" si="7"/>
        <v>112</v>
      </c>
      <c r="C115" s="89" t="str">
        <f>_xlfn.XLOOKUP(B115,'1. Questionnaire d''entretien '!$A:$A,'1. Questionnaire d''entretien '!C:C)</f>
        <v>7. Numérique pour une Collectivité Eco-responsable</v>
      </c>
      <c r="D115" s="34" t="str">
        <f>IF(_xlfn.XLOOKUP(B115,'1. Questionnaire d''entretien '!$A:$A,'1. Questionnaire d''entretien '!R:R)="","N/A",_xlfn.XLOOKUP(B115,'1. Questionnaire d''entretien '!$A:$A,'1. Questionnaire d''entretien '!R:R))</f>
        <v>N/A</v>
      </c>
      <c r="E115" s="34" t="str">
        <f>IF(_xlfn.XLOOKUP(B115,'1. Questionnaire d''entretien '!$A:$A,'1. Questionnaire d''entretien '!T:T)="","N/A",_xlfn.XLOOKUP(B115,'1. Questionnaire d''entretien '!$A:$A,'1. Questionnaire d''entretien '!T:T))</f>
        <v>N/A</v>
      </c>
      <c r="F115" s="34" t="str">
        <f t="shared" si="6"/>
        <v>N/A</v>
      </c>
      <c r="G115" s="34">
        <f>_xlfn.XLOOKUP(B115,'1. Questionnaire d''entretien '!$A:$A,'1. Questionnaire d''entretien '!B:B)</f>
        <v>1</v>
      </c>
      <c r="H115" s="85" cm="1">
        <f t="array" ref="H115">_xlfn.IFS(G115=1,1,G115=2,0.75,G115=3,0.5)</f>
        <v>1</v>
      </c>
      <c r="I115" s="35" t="str">
        <f t="shared" si="5"/>
        <v>N/A</v>
      </c>
    </row>
    <row r="116" spans="2:9" x14ac:dyDescent="0.35">
      <c r="B116" s="88">
        <f t="shared" si="7"/>
        <v>113</v>
      </c>
      <c r="C116" s="89" t="str">
        <f>_xlfn.XLOOKUP(B116,'1. Questionnaire d''entretien '!$A:$A,'1. Questionnaire d''entretien '!C:C)</f>
        <v>7. Numérique pour une Collectivité Eco-responsable</v>
      </c>
      <c r="D116" s="34" t="str">
        <f>IF(_xlfn.XLOOKUP(B116,'1. Questionnaire d''entretien '!$A:$A,'1. Questionnaire d''entretien '!R:R)="","N/A",_xlfn.XLOOKUP(B116,'1. Questionnaire d''entretien '!$A:$A,'1. Questionnaire d''entretien '!R:R))</f>
        <v>N/A</v>
      </c>
      <c r="E116" s="34" t="str">
        <f>IF(_xlfn.XLOOKUP(B116,'1. Questionnaire d''entretien '!$A:$A,'1. Questionnaire d''entretien '!T:T)="","N/A",_xlfn.XLOOKUP(B116,'1. Questionnaire d''entretien '!$A:$A,'1. Questionnaire d''entretien '!T:T))</f>
        <v>N/A</v>
      </c>
      <c r="F116" s="34" t="str">
        <f t="shared" si="6"/>
        <v>N/A</v>
      </c>
      <c r="G116" s="34">
        <f>_xlfn.XLOOKUP(B116,'1. Questionnaire d''entretien '!$A:$A,'1. Questionnaire d''entretien '!B:B)</f>
        <v>2</v>
      </c>
      <c r="H116" s="85" cm="1">
        <f t="array" ref="H116">_xlfn.IFS(G116=1,1,G116=2,0.75,G116=3,0.5)</f>
        <v>0.75</v>
      </c>
      <c r="I116" s="35" t="str">
        <f t="shared" si="5"/>
        <v>N/A</v>
      </c>
    </row>
    <row r="117" spans="2:9" x14ac:dyDescent="0.35">
      <c r="B117" s="88">
        <f t="shared" si="7"/>
        <v>114</v>
      </c>
      <c r="C117" s="89" t="str">
        <f>_xlfn.XLOOKUP(B117,'1. Questionnaire d''entretien '!$A:$A,'1. Questionnaire d''entretien '!C:C)</f>
        <v>7. Numérique pour une Collectivité Eco-responsable</v>
      </c>
      <c r="D117" s="34" t="str">
        <f>IF(_xlfn.XLOOKUP(B117,'1. Questionnaire d''entretien '!$A:$A,'1. Questionnaire d''entretien '!R:R)="","N/A",_xlfn.XLOOKUP(B117,'1. Questionnaire d''entretien '!$A:$A,'1. Questionnaire d''entretien '!R:R))</f>
        <v>N/A</v>
      </c>
      <c r="E117" s="34" t="str">
        <f>IF(_xlfn.XLOOKUP(B117,'1. Questionnaire d''entretien '!$A:$A,'1. Questionnaire d''entretien '!T:T)="","N/A",_xlfn.XLOOKUP(B117,'1. Questionnaire d''entretien '!$A:$A,'1. Questionnaire d''entretien '!T:T))</f>
        <v>N/A</v>
      </c>
      <c r="F117" s="34" t="str">
        <f t="shared" si="6"/>
        <v>N/A</v>
      </c>
      <c r="G117" s="34">
        <f>_xlfn.XLOOKUP(B117,'1. Questionnaire d''entretien '!$A:$A,'1. Questionnaire d''entretien '!B:B)</f>
        <v>1</v>
      </c>
      <c r="H117" s="85" cm="1">
        <f t="array" ref="H117">_xlfn.IFS(G117=1,1,G117=2,0.75,G117=3,0.5)</f>
        <v>1</v>
      </c>
      <c r="I117" s="35" t="str">
        <f t="shared" si="5"/>
        <v>N/A</v>
      </c>
    </row>
    <row r="118" spans="2:9" x14ac:dyDescent="0.35">
      <c r="B118" s="88">
        <f t="shared" si="7"/>
        <v>115</v>
      </c>
      <c r="C118" s="89" t="str">
        <f>_xlfn.XLOOKUP(B118,'1. Questionnaire d''entretien '!$A:$A,'1. Questionnaire d''entretien '!C:C)</f>
        <v>7. Numérique pour une Collectivité Eco-responsable</v>
      </c>
      <c r="D118" s="34" t="str">
        <f>IF(_xlfn.XLOOKUP(B118,'1. Questionnaire d''entretien '!$A:$A,'1. Questionnaire d''entretien '!R:R)="","N/A",_xlfn.XLOOKUP(B118,'1. Questionnaire d''entretien '!$A:$A,'1. Questionnaire d''entretien '!R:R))</f>
        <v>N/A</v>
      </c>
      <c r="E118" s="34" t="str">
        <f>IF(_xlfn.XLOOKUP(B118,'1. Questionnaire d''entretien '!$A:$A,'1. Questionnaire d''entretien '!T:T)="","N/A",_xlfn.XLOOKUP(B118,'1. Questionnaire d''entretien '!$A:$A,'1. Questionnaire d''entretien '!T:T))</f>
        <v>N/A</v>
      </c>
      <c r="F118" s="34" t="str">
        <f t="shared" si="6"/>
        <v>N/A</v>
      </c>
      <c r="G118" s="34">
        <f>_xlfn.XLOOKUP(B118,'1. Questionnaire d''entretien '!$A:$A,'1. Questionnaire d''entretien '!B:B)</f>
        <v>1</v>
      </c>
      <c r="H118" s="85" cm="1">
        <f t="array" ref="H118">_xlfn.IFS(G118=1,1,G118=2,0.75,G118=3,0.5)</f>
        <v>1</v>
      </c>
      <c r="I118" s="35" t="str">
        <f t="shared" si="5"/>
        <v>N/A</v>
      </c>
    </row>
    <row r="119" spans="2:9" x14ac:dyDescent="0.35">
      <c r="B119" s="88">
        <f t="shared" si="7"/>
        <v>116</v>
      </c>
      <c r="C119" s="89" t="str">
        <f>_xlfn.XLOOKUP(B119,'1. Questionnaire d''entretien '!$A:$A,'1. Questionnaire d''entretien '!C:C)</f>
        <v>7. Numérique pour une Collectivité Eco-responsable</v>
      </c>
      <c r="D119" s="34" t="str">
        <f>IF(_xlfn.XLOOKUP(B119,'1. Questionnaire d''entretien '!$A:$A,'1. Questionnaire d''entretien '!R:R)="","N/A",_xlfn.XLOOKUP(B119,'1. Questionnaire d''entretien '!$A:$A,'1. Questionnaire d''entretien '!R:R))</f>
        <v>N/A</v>
      </c>
      <c r="E119" s="34" t="str">
        <f>IF(_xlfn.XLOOKUP(B119,'1. Questionnaire d''entretien '!$A:$A,'1. Questionnaire d''entretien '!T:T)="","N/A",_xlfn.XLOOKUP(B119,'1. Questionnaire d''entretien '!$A:$A,'1. Questionnaire d''entretien '!T:T))</f>
        <v>N/A</v>
      </c>
      <c r="F119" s="34" t="str">
        <f t="shared" si="6"/>
        <v>N/A</v>
      </c>
      <c r="G119" s="34">
        <f>_xlfn.XLOOKUP(B119,'1. Questionnaire d''entretien '!$A:$A,'1. Questionnaire d''entretien '!B:B)</f>
        <v>1</v>
      </c>
      <c r="H119" s="85" cm="1">
        <f t="array" ref="H119">_xlfn.IFS(G119=1,1,G119=2,0.75,G119=3,0.5)</f>
        <v>1</v>
      </c>
      <c r="I119" s="35" t="str">
        <f t="shared" si="5"/>
        <v>N/A</v>
      </c>
    </row>
    <row r="120" spans="2:9" x14ac:dyDescent="0.35">
      <c r="B120" s="88">
        <f t="shared" si="7"/>
        <v>117</v>
      </c>
      <c r="C120" s="89" t="str">
        <f>_xlfn.XLOOKUP(B120,'1. Questionnaire d''entretien '!$A:$A,'1. Questionnaire d''entretien '!C:C)</f>
        <v>7. Numérique pour une Collectivité Eco-responsable</v>
      </c>
      <c r="D120" s="34" t="str">
        <f>IF(_xlfn.XLOOKUP(B120,'1. Questionnaire d''entretien '!$A:$A,'1. Questionnaire d''entretien '!R:R)="","N/A",_xlfn.XLOOKUP(B120,'1. Questionnaire d''entretien '!$A:$A,'1. Questionnaire d''entretien '!R:R))</f>
        <v>N/A</v>
      </c>
      <c r="E120" s="34" t="str">
        <f>IF(_xlfn.XLOOKUP(B120,'1. Questionnaire d''entretien '!$A:$A,'1. Questionnaire d''entretien '!T:T)="","N/A",_xlfn.XLOOKUP(B120,'1. Questionnaire d''entretien '!$A:$A,'1. Questionnaire d''entretien '!T:T))</f>
        <v>N/A</v>
      </c>
      <c r="F120" s="34" t="str">
        <f t="shared" si="6"/>
        <v>N/A</v>
      </c>
      <c r="G120" s="34">
        <f>_xlfn.XLOOKUP(B120,'1. Questionnaire d''entretien '!$A:$A,'1. Questionnaire d''entretien '!B:B)</f>
        <v>1</v>
      </c>
      <c r="H120" s="85" cm="1">
        <f t="array" ref="H120">_xlfn.IFS(G120=1,1,G120=2,0.75,G120=3,0.5)</f>
        <v>1</v>
      </c>
      <c r="I120" s="35" t="str">
        <f t="shared" si="5"/>
        <v>N/A</v>
      </c>
    </row>
    <row r="121" spans="2:9" x14ac:dyDescent="0.35">
      <c r="B121" s="88">
        <f t="shared" si="7"/>
        <v>118</v>
      </c>
      <c r="C121" s="89" t="str">
        <f>_xlfn.XLOOKUP(B121,'1. Questionnaire d''entretien '!$A:$A,'1. Questionnaire d''entretien '!C:C)</f>
        <v>7. Numérique pour une Collectivité Eco-responsable</v>
      </c>
      <c r="D121" s="34" t="str">
        <f>IF(_xlfn.XLOOKUP(B121,'1. Questionnaire d''entretien '!$A:$A,'1. Questionnaire d''entretien '!R:R)="","N/A",_xlfn.XLOOKUP(B121,'1. Questionnaire d''entretien '!$A:$A,'1. Questionnaire d''entretien '!R:R))</f>
        <v>N/A</v>
      </c>
      <c r="E121" s="34" t="str">
        <f>IF(_xlfn.XLOOKUP(B121,'1. Questionnaire d''entretien '!$A:$A,'1. Questionnaire d''entretien '!T:T)="","N/A",_xlfn.XLOOKUP(B121,'1. Questionnaire d''entretien '!$A:$A,'1. Questionnaire d''entretien '!T:T))</f>
        <v>N/A</v>
      </c>
      <c r="F121" s="34" t="str">
        <f t="shared" si="6"/>
        <v>N/A</v>
      </c>
      <c r="G121" s="34">
        <f>_xlfn.XLOOKUP(B121,'1. Questionnaire d''entretien '!$A:$A,'1. Questionnaire d''entretien '!B:B)</f>
        <v>1</v>
      </c>
      <c r="H121" s="85" cm="1">
        <f t="array" ref="H121">_xlfn.IFS(G121=1,1,G121=2,0.75,G121=3,0.5)</f>
        <v>1</v>
      </c>
      <c r="I121" s="35" t="str">
        <f t="shared" si="5"/>
        <v>N/A</v>
      </c>
    </row>
    <row r="122" spans="2:9" x14ac:dyDescent="0.35">
      <c r="B122" s="88">
        <f t="shared" si="7"/>
        <v>119</v>
      </c>
      <c r="C122" s="89" t="str">
        <f>_xlfn.XLOOKUP(B122,'1. Questionnaire d''entretien '!$A:$A,'1. Questionnaire d''entretien '!C:C)</f>
        <v>7. Numérique pour une Collectivité Eco-responsable</v>
      </c>
      <c r="D122" s="34" t="str">
        <f>IF(_xlfn.XLOOKUP(B122,'1. Questionnaire d''entretien '!$A:$A,'1. Questionnaire d''entretien '!R:R)="","N/A",_xlfn.XLOOKUP(B122,'1. Questionnaire d''entretien '!$A:$A,'1. Questionnaire d''entretien '!R:R))</f>
        <v>N/A</v>
      </c>
      <c r="E122" s="34" t="str">
        <f>IF(_xlfn.XLOOKUP(B122,'1. Questionnaire d''entretien '!$A:$A,'1. Questionnaire d''entretien '!T:T)="","N/A",_xlfn.XLOOKUP(B122,'1. Questionnaire d''entretien '!$A:$A,'1. Questionnaire d''entretien '!T:T))</f>
        <v>N/A</v>
      </c>
      <c r="F122" s="34" t="str">
        <f t="shared" si="6"/>
        <v>N/A</v>
      </c>
      <c r="G122" s="34">
        <f>_xlfn.XLOOKUP(B122,'1. Questionnaire d''entretien '!$A:$A,'1. Questionnaire d''entretien '!B:B)</f>
        <v>1</v>
      </c>
      <c r="H122" s="85" cm="1">
        <f t="array" ref="H122">_xlfn.IFS(G122=1,1,G122=2,0.75,G122=3,0.5)</f>
        <v>1</v>
      </c>
      <c r="I122" s="35" t="str">
        <f t="shared" si="5"/>
        <v>N/A</v>
      </c>
    </row>
    <row r="123" spans="2:9" x14ac:dyDescent="0.35">
      <c r="B123" s="88">
        <f t="shared" si="7"/>
        <v>120</v>
      </c>
      <c r="C123" s="89" t="str">
        <f>_xlfn.XLOOKUP(B123,'1. Questionnaire d''entretien '!$A:$A,'1. Questionnaire d''entretien '!C:C)</f>
        <v>7. Numérique pour une Collectivité Eco-responsable</v>
      </c>
      <c r="D123" s="34" t="str">
        <f>IF(_xlfn.XLOOKUP(B123,'1. Questionnaire d''entretien '!$A:$A,'1. Questionnaire d''entretien '!R:R)="","N/A",_xlfn.XLOOKUP(B123,'1. Questionnaire d''entretien '!$A:$A,'1. Questionnaire d''entretien '!R:R))</f>
        <v>N/A</v>
      </c>
      <c r="E123" s="34" t="str">
        <f>IF(_xlfn.XLOOKUP(B123,'1. Questionnaire d''entretien '!$A:$A,'1. Questionnaire d''entretien '!T:T)="","N/A",_xlfn.XLOOKUP(B123,'1. Questionnaire d''entretien '!$A:$A,'1. Questionnaire d''entretien '!T:T))</f>
        <v>N/A</v>
      </c>
      <c r="F123" s="34" t="str">
        <f t="shared" si="6"/>
        <v>N/A</v>
      </c>
      <c r="G123" s="34">
        <f>_xlfn.XLOOKUP(B123,'1. Questionnaire d''entretien '!$A:$A,'1. Questionnaire d''entretien '!B:B)</f>
        <v>1</v>
      </c>
      <c r="H123" s="85" cm="1">
        <f t="array" ref="H123">_xlfn.IFS(G123=1,1,G123=2,0.75,G123=3,0.5)</f>
        <v>1</v>
      </c>
      <c r="I123" s="35" t="str">
        <f t="shared" si="5"/>
        <v>N/A</v>
      </c>
    </row>
    <row r="124" spans="2:9" x14ac:dyDescent="0.35">
      <c r="B124" s="88">
        <f t="shared" si="7"/>
        <v>121</v>
      </c>
      <c r="C124" s="89" t="str">
        <f>_xlfn.XLOOKUP(B124,'1. Questionnaire d''entretien '!$A:$A,'1. Questionnaire d''entretien '!C:C)</f>
        <v>7. Numérique pour une Collectivité Eco-responsable</v>
      </c>
      <c r="D124" s="34" t="str">
        <f>IF(_xlfn.XLOOKUP(B124,'1. Questionnaire d''entretien '!$A:$A,'1. Questionnaire d''entretien '!R:R)="","N/A",_xlfn.XLOOKUP(B124,'1. Questionnaire d''entretien '!$A:$A,'1. Questionnaire d''entretien '!R:R))</f>
        <v>N/A</v>
      </c>
      <c r="E124" s="34" t="str">
        <f>IF(_xlfn.XLOOKUP(B124,'1. Questionnaire d''entretien '!$A:$A,'1. Questionnaire d''entretien '!T:T)="","N/A",_xlfn.XLOOKUP(B124,'1. Questionnaire d''entretien '!$A:$A,'1. Questionnaire d''entretien '!T:T))</f>
        <v>N/A</v>
      </c>
      <c r="F124" s="34" t="str">
        <f t="shared" si="6"/>
        <v>N/A</v>
      </c>
      <c r="G124" s="34">
        <f>_xlfn.XLOOKUP(B124,'1. Questionnaire d''entretien '!$A:$A,'1. Questionnaire d''entretien '!B:B)</f>
        <v>2</v>
      </c>
      <c r="H124" s="85" cm="1">
        <f t="array" ref="H124">_xlfn.IFS(G124=1,1,G124=2,0.75,G124=3,0.5)</f>
        <v>0.75</v>
      </c>
      <c r="I124" s="35" t="str">
        <f t="shared" si="5"/>
        <v>N/A</v>
      </c>
    </row>
    <row r="125" spans="2:9" x14ac:dyDescent="0.35">
      <c r="B125" s="88">
        <f t="shared" si="7"/>
        <v>122</v>
      </c>
      <c r="C125" s="89" t="str">
        <f>_xlfn.XLOOKUP(B125,'1. Questionnaire d''entretien '!$A:$A,'1. Questionnaire d''entretien '!C:C)</f>
        <v>7. Numérique pour une Collectivité Eco-responsable</v>
      </c>
      <c r="D125" s="34" t="str">
        <f>IF(_xlfn.XLOOKUP(B125,'1. Questionnaire d''entretien '!$A:$A,'1. Questionnaire d''entretien '!R:R)="","N/A",_xlfn.XLOOKUP(B125,'1. Questionnaire d''entretien '!$A:$A,'1. Questionnaire d''entretien '!R:R))</f>
        <v>N/A</v>
      </c>
      <c r="E125" s="34" t="str">
        <f>IF(_xlfn.XLOOKUP(B125,'1. Questionnaire d''entretien '!$A:$A,'1. Questionnaire d''entretien '!T:T)="","N/A",_xlfn.XLOOKUP(B125,'1. Questionnaire d''entretien '!$A:$A,'1. Questionnaire d''entretien '!T:T))</f>
        <v>N/A</v>
      </c>
      <c r="F125" s="34" t="str">
        <f t="shared" si="6"/>
        <v>N/A</v>
      </c>
      <c r="G125" s="34">
        <f>_xlfn.XLOOKUP(B125,'1. Questionnaire d''entretien '!$A:$A,'1. Questionnaire d''entretien '!B:B)</f>
        <v>2</v>
      </c>
      <c r="H125" s="85" cm="1">
        <f t="array" ref="H125">_xlfn.IFS(G125=1,1,G125=2,0.75,G125=3,0.5)</f>
        <v>0.75</v>
      </c>
      <c r="I125" s="35" t="str">
        <f t="shared" si="5"/>
        <v>N/A</v>
      </c>
    </row>
    <row r="126" spans="2:9" x14ac:dyDescent="0.35">
      <c r="B126" s="88">
        <f t="shared" si="7"/>
        <v>123</v>
      </c>
      <c r="C126" s="89" t="str">
        <f>_xlfn.XLOOKUP(B126,'1. Questionnaire d''entretien '!$A:$A,'1. Questionnaire d''entretien '!C:C)</f>
        <v>7. Numérique pour une Collectivité Eco-responsable</v>
      </c>
      <c r="D126" s="34" t="str">
        <f>IF(_xlfn.XLOOKUP(B126,'1. Questionnaire d''entretien '!$A:$A,'1. Questionnaire d''entretien '!R:R)="","N/A",_xlfn.XLOOKUP(B126,'1. Questionnaire d''entretien '!$A:$A,'1. Questionnaire d''entretien '!R:R))</f>
        <v>N/A</v>
      </c>
      <c r="E126" s="34" t="str">
        <f>IF(_xlfn.XLOOKUP(B126,'1. Questionnaire d''entretien '!$A:$A,'1. Questionnaire d''entretien '!T:T)="","N/A",_xlfn.XLOOKUP(B126,'1. Questionnaire d''entretien '!$A:$A,'1. Questionnaire d''entretien '!T:T))</f>
        <v>N/A</v>
      </c>
      <c r="F126" s="34" t="str">
        <f t="shared" si="6"/>
        <v>N/A</v>
      </c>
      <c r="G126" s="34">
        <f>_xlfn.XLOOKUP(B126,'1. Questionnaire d''entretien '!$A:$A,'1. Questionnaire d''entretien '!B:B)</f>
        <v>2</v>
      </c>
      <c r="H126" s="85" cm="1">
        <f t="array" ref="H126">_xlfn.IFS(G126=1,1,G126=2,0.75,G126=3,0.5)</f>
        <v>0.75</v>
      </c>
      <c r="I126" s="35" t="str">
        <f t="shared" si="5"/>
        <v>N/A</v>
      </c>
    </row>
    <row r="127" spans="2:9" x14ac:dyDescent="0.35">
      <c r="B127" s="88">
        <f t="shared" si="7"/>
        <v>124</v>
      </c>
      <c r="C127" s="89" t="str">
        <f>_xlfn.XLOOKUP(B127,'1. Questionnaire d''entretien '!$A:$A,'1. Questionnaire d''entretien '!C:C)</f>
        <v>7. Numérique pour une Collectivité Eco-responsable</v>
      </c>
      <c r="D127" s="34" t="str">
        <f>IF(_xlfn.XLOOKUP(B127,'1. Questionnaire d''entretien '!$A:$A,'1. Questionnaire d''entretien '!R:R)="","N/A",_xlfn.XLOOKUP(B127,'1. Questionnaire d''entretien '!$A:$A,'1. Questionnaire d''entretien '!R:R))</f>
        <v>N/A</v>
      </c>
      <c r="E127" s="34" t="str">
        <f>IF(_xlfn.XLOOKUP(B127,'1. Questionnaire d''entretien '!$A:$A,'1. Questionnaire d''entretien '!T:T)="","N/A",_xlfn.XLOOKUP(B127,'1. Questionnaire d''entretien '!$A:$A,'1. Questionnaire d''entretien '!T:T))</f>
        <v>N/A</v>
      </c>
      <c r="F127" s="34" t="str">
        <f t="shared" si="6"/>
        <v>N/A</v>
      </c>
      <c r="G127" s="34">
        <f>_xlfn.XLOOKUP(B127,'1. Questionnaire d''entretien '!$A:$A,'1. Questionnaire d''entretien '!B:B)</f>
        <v>2</v>
      </c>
      <c r="H127" s="85" cm="1">
        <f t="array" ref="H127">_xlfn.IFS(G127=1,1,G127=2,0.75,G127=3,0.5)</f>
        <v>0.75</v>
      </c>
      <c r="I127" s="35" t="str">
        <f t="shared" si="5"/>
        <v>N/A</v>
      </c>
    </row>
    <row r="128" spans="2:9" x14ac:dyDescent="0.35">
      <c r="B128" s="105">
        <f t="shared" si="7"/>
        <v>125</v>
      </c>
      <c r="C128" s="106" t="str">
        <f>_xlfn.XLOOKUP(B128,'1. Questionnaire d''entretien '!$A:$A,'1. Questionnaire d''entretien '!C:C)</f>
        <v>1. Stratégie et Gouvernance</v>
      </c>
      <c r="D128" s="107" t="str">
        <f>IF(_xlfn.XLOOKUP(B128,'1. Questionnaire d''entretien '!$A:$A,'1. Questionnaire d''entretien '!R:R)="","N/A",_xlfn.XLOOKUP(B128,'1. Questionnaire d''entretien '!$A:$A,'1. Questionnaire d''entretien '!R:R))</f>
        <v>N/A</v>
      </c>
      <c r="E128" s="107" t="str">
        <f>IF(_xlfn.XLOOKUP(B128,'1. Questionnaire d''entretien '!$A:$A,'1. Questionnaire d''entretien '!T:T)="","N/A",_xlfn.XLOOKUP(B128,'1. Questionnaire d''entretien '!$A:$A,'1. Questionnaire d''entretien '!T:T))</f>
        <v>N/A</v>
      </c>
      <c r="F128" s="107" t="str">
        <f>IF(AND($D128="N/A",$E128="N/A"),"N/A",AVERAGE($D128:$E128))</f>
        <v>N/A</v>
      </c>
      <c r="G128" s="107">
        <f>_xlfn.XLOOKUP(B128,'1. Questionnaire d''entretien '!$A:$A,'1. Questionnaire d''entretien '!B:B)</f>
        <v>1</v>
      </c>
      <c r="H128" s="108" cm="1">
        <f t="array" ref="H128">_xlfn.IFS(G128=1,1,G128=2,0.75,G128=3,0.5)</f>
        <v>1</v>
      </c>
      <c r="I128" s="109" t="str">
        <f>IF($F128="N/A","N/A",$F128*$H128)</f>
        <v>N/A</v>
      </c>
    </row>
    <row r="129" spans="2:9" x14ac:dyDescent="0.35">
      <c r="B129" s="105">
        <f t="shared" si="7"/>
        <v>126</v>
      </c>
      <c r="C129" s="106" t="str">
        <f>_xlfn.XLOOKUP(B129,'1. Questionnaire d''entretien '!$A:$A,'1. Questionnaire d''entretien '!C:C)</f>
        <v>2. Mesure</v>
      </c>
      <c r="D129" s="107" t="str">
        <f>IF(_xlfn.XLOOKUP(B129,'1. Questionnaire d''entretien '!$A:$A,'1. Questionnaire d''entretien '!R:R)="","N/A",_xlfn.XLOOKUP(B129,'1. Questionnaire d''entretien '!$A:$A,'1. Questionnaire d''entretien '!R:R))</f>
        <v>N/A</v>
      </c>
      <c r="E129" s="107" t="str">
        <f>IF(_xlfn.XLOOKUP(B129,'1. Questionnaire d''entretien '!$A:$A,'1. Questionnaire d''entretien '!T:T)="","N/A",_xlfn.XLOOKUP(B129,'1. Questionnaire d''entretien '!$A:$A,'1. Questionnaire d''entretien '!T:T))</f>
        <v>N/A</v>
      </c>
      <c r="F129" s="107" t="str">
        <f t="shared" si="6"/>
        <v>N/A</v>
      </c>
      <c r="G129" s="107">
        <f>_xlfn.XLOOKUP(B129,'1. Questionnaire d''entretien '!$A:$A,'1. Questionnaire d''entretien '!B:B)</f>
        <v>1</v>
      </c>
      <c r="H129" s="108" cm="1">
        <f t="array" ref="H129">_xlfn.IFS(G129=1,1,G129=2,0.75,G129=3,0.5)</f>
        <v>1</v>
      </c>
      <c r="I129" s="109" t="str">
        <f t="shared" si="5"/>
        <v>N/A</v>
      </c>
    </row>
    <row r="130" spans="2:9" x14ac:dyDescent="0.35">
      <c r="B130" s="105">
        <f t="shared" si="7"/>
        <v>127</v>
      </c>
      <c r="C130" s="106" t="str">
        <f>_xlfn.XLOOKUP(B130,'1. Questionnaire d''entretien '!$A:$A,'1. Questionnaire d''entretien '!C:C)</f>
        <v>2. Mesure</v>
      </c>
      <c r="D130" s="107" t="str">
        <f>IF(_xlfn.XLOOKUP(B130,'1. Questionnaire d''entretien '!$A:$A,'1. Questionnaire d''entretien '!R:R)="","N/A",_xlfn.XLOOKUP(B130,'1. Questionnaire d''entretien '!$A:$A,'1. Questionnaire d''entretien '!R:R))</f>
        <v>N/A</v>
      </c>
      <c r="E130" s="107" t="str">
        <f>IF(_xlfn.XLOOKUP(B130,'1. Questionnaire d''entretien '!$A:$A,'1. Questionnaire d''entretien '!T:T)="","N/A",_xlfn.XLOOKUP(B130,'1. Questionnaire d''entretien '!$A:$A,'1. Questionnaire d''entretien '!T:T))</f>
        <v>N/A</v>
      </c>
      <c r="F130" s="107" t="str">
        <f t="shared" si="6"/>
        <v>N/A</v>
      </c>
      <c r="G130" s="107">
        <f>_xlfn.XLOOKUP(B130,'1. Questionnaire d''entretien '!$A:$A,'1. Questionnaire d''entretien '!B:B)</f>
        <v>3</v>
      </c>
      <c r="H130" s="108" cm="1">
        <f t="array" ref="H130">_xlfn.IFS(G130=1,1,G130=2,0.75,G130=3,0.5)</f>
        <v>0.5</v>
      </c>
      <c r="I130" s="109" t="str">
        <f t="shared" si="5"/>
        <v>N/A</v>
      </c>
    </row>
    <row r="131" spans="2:9" x14ac:dyDescent="0.35">
      <c r="B131" s="105">
        <f t="shared" si="7"/>
        <v>128</v>
      </c>
      <c r="C131" s="106" t="str">
        <f>_xlfn.XLOOKUP(B131,'1. Questionnaire d''entretien '!$A:$A,'1. Questionnaire d''entretien '!C:C)</f>
        <v>2. Mesure</v>
      </c>
      <c r="D131" s="107" t="str">
        <f>IF(_xlfn.XLOOKUP(B131,'1. Questionnaire d''entretien '!$A:$A,'1. Questionnaire d''entretien '!R:R)="","N/A",_xlfn.XLOOKUP(B131,'1. Questionnaire d''entretien '!$A:$A,'1. Questionnaire d''entretien '!R:R))</f>
        <v>N/A</v>
      </c>
      <c r="E131" s="107" t="str">
        <f>IF(_xlfn.XLOOKUP(B131,'1. Questionnaire d''entretien '!$A:$A,'1. Questionnaire d''entretien '!T:T)="","N/A",_xlfn.XLOOKUP(B131,'1. Questionnaire d''entretien '!$A:$A,'1. Questionnaire d''entretien '!T:T))</f>
        <v>N/A</v>
      </c>
      <c r="F131" s="107" t="str">
        <f t="shared" si="6"/>
        <v>N/A</v>
      </c>
      <c r="G131" s="107">
        <f>_xlfn.XLOOKUP(B131,'1. Questionnaire d''entretien '!$A:$A,'1. Questionnaire d''entretien '!B:B)</f>
        <v>3</v>
      </c>
      <c r="H131" s="108" cm="1">
        <f t="array" ref="H131">_xlfn.IFS(G131=1,1,G131=2,0.75,G131=3,0.5)</f>
        <v>0.5</v>
      </c>
      <c r="I131" s="109" t="str">
        <f t="shared" si="5"/>
        <v>N/A</v>
      </c>
    </row>
    <row r="132" spans="2:9" x14ac:dyDescent="0.35">
      <c r="B132" s="105">
        <f t="shared" si="7"/>
        <v>129</v>
      </c>
      <c r="C132" s="106" t="str">
        <f>_xlfn.XLOOKUP(B132,'1. Questionnaire d''entretien '!$A:$A,'1. Questionnaire d''entretien '!C:C)</f>
        <v>2. Mesure</v>
      </c>
      <c r="D132" s="107" t="str">
        <f>IF(_xlfn.XLOOKUP(B132,'1. Questionnaire d''entretien '!$A:$A,'1. Questionnaire d''entretien '!R:R)="","N/A",_xlfn.XLOOKUP(B132,'1. Questionnaire d''entretien '!$A:$A,'1. Questionnaire d''entretien '!R:R))</f>
        <v>N/A</v>
      </c>
      <c r="E132" s="107" t="str">
        <f>IF(_xlfn.XLOOKUP(B132,'1. Questionnaire d''entretien '!$A:$A,'1. Questionnaire d''entretien '!T:T)="","N/A",_xlfn.XLOOKUP(B132,'1. Questionnaire d''entretien '!$A:$A,'1. Questionnaire d''entretien '!T:T))</f>
        <v>N/A</v>
      </c>
      <c r="F132" s="107" t="str">
        <f t="shared" si="6"/>
        <v>N/A</v>
      </c>
      <c r="G132" s="107">
        <f>_xlfn.XLOOKUP(B132,'1. Questionnaire d''entretien '!$A:$A,'1. Questionnaire d''entretien '!B:B)</f>
        <v>3</v>
      </c>
      <c r="H132" s="108" cm="1">
        <f t="array" ref="H132">_xlfn.IFS(G132=1,1,G132=2,0.75,G132=3,0.5)</f>
        <v>0.5</v>
      </c>
      <c r="I132" s="109" t="str">
        <f t="shared" ref="I132:I195" si="8">IF($F132="N/A","N/A",$F132*$H132)</f>
        <v>N/A</v>
      </c>
    </row>
    <row r="133" spans="2:9" x14ac:dyDescent="0.35">
      <c r="B133" s="105">
        <f t="shared" si="7"/>
        <v>130</v>
      </c>
      <c r="C133" s="106" t="str">
        <f>_xlfn.XLOOKUP(B133,'1. Questionnaire d''entretien '!$A:$A,'1. Questionnaire d''entretien '!C:C)</f>
        <v>2. Mesure</v>
      </c>
      <c r="D133" s="107" t="str">
        <f>IF(_xlfn.XLOOKUP(B133,'1. Questionnaire d''entretien '!$A:$A,'1. Questionnaire d''entretien '!R:R)="","N/A",_xlfn.XLOOKUP(B133,'1. Questionnaire d''entretien '!$A:$A,'1. Questionnaire d''entretien '!R:R))</f>
        <v>N/A</v>
      </c>
      <c r="E133" s="107" t="str">
        <f>IF(_xlfn.XLOOKUP(B133,'1. Questionnaire d''entretien '!$A:$A,'1. Questionnaire d''entretien '!T:T)="","N/A",_xlfn.XLOOKUP(B133,'1. Questionnaire d''entretien '!$A:$A,'1. Questionnaire d''entretien '!T:T))</f>
        <v>N/A</v>
      </c>
      <c r="F133" s="107" t="str">
        <f t="shared" ref="F133:F196" si="9">IF(AND($D133="N/A",$E133="N/A"),"N/A",AVERAGE($D133:$E133))</f>
        <v>N/A</v>
      </c>
      <c r="G133" s="107">
        <f>_xlfn.XLOOKUP(B133,'1. Questionnaire d''entretien '!$A:$A,'1. Questionnaire d''entretien '!B:B)</f>
        <v>3</v>
      </c>
      <c r="H133" s="108" cm="1">
        <f t="array" ref="H133">_xlfn.IFS(G133=1,1,G133=2,0.75,G133=3,0.5)</f>
        <v>0.5</v>
      </c>
      <c r="I133" s="109" t="str">
        <f t="shared" si="8"/>
        <v>N/A</v>
      </c>
    </row>
    <row r="134" spans="2:9" x14ac:dyDescent="0.35">
      <c r="B134" s="105">
        <f t="shared" ref="B134:B196" si="10">B133+1</f>
        <v>131</v>
      </c>
      <c r="C134" s="106" t="str">
        <f>_xlfn.XLOOKUP(B134,'1. Questionnaire d''entretien '!$A:$A,'1. Questionnaire d''entretien '!C:C)</f>
        <v>2. Mesure</v>
      </c>
      <c r="D134" s="107" t="str">
        <f>IF(_xlfn.XLOOKUP(B134,'1. Questionnaire d''entretien '!$A:$A,'1. Questionnaire d''entretien '!R:R)="","N/A",_xlfn.XLOOKUP(B134,'1. Questionnaire d''entretien '!$A:$A,'1. Questionnaire d''entretien '!R:R))</f>
        <v>N/A</v>
      </c>
      <c r="E134" s="107" t="str">
        <f>IF(_xlfn.XLOOKUP(B134,'1. Questionnaire d''entretien '!$A:$A,'1. Questionnaire d''entretien '!T:T)="","N/A",_xlfn.XLOOKUP(B134,'1. Questionnaire d''entretien '!$A:$A,'1. Questionnaire d''entretien '!T:T))</f>
        <v>N/A</v>
      </c>
      <c r="F134" s="107" t="str">
        <f t="shared" si="9"/>
        <v>N/A</v>
      </c>
      <c r="G134" s="107">
        <f>_xlfn.XLOOKUP(B134,'1. Questionnaire d''entretien '!$A:$A,'1. Questionnaire d''entretien '!B:B)</f>
        <v>3</v>
      </c>
      <c r="H134" s="108" cm="1">
        <f t="array" ref="H134">_xlfn.IFS(G134=1,1,G134=2,0.75,G134=3,0.5)</f>
        <v>0.5</v>
      </c>
      <c r="I134" s="109" t="str">
        <f t="shared" si="8"/>
        <v>N/A</v>
      </c>
    </row>
    <row r="135" spans="2:9" x14ac:dyDescent="0.35">
      <c r="B135" s="105">
        <f t="shared" si="10"/>
        <v>132</v>
      </c>
      <c r="C135" s="106" t="str">
        <f>_xlfn.XLOOKUP(B135,'1. Questionnaire d''entretien '!$A:$A,'1. Questionnaire d''entretien '!C:C)</f>
        <v>2. Mesure</v>
      </c>
      <c r="D135" s="107" t="str">
        <f>IF(_xlfn.XLOOKUP(B135,'1. Questionnaire d''entretien '!$A:$A,'1. Questionnaire d''entretien '!R:R)="","N/A",_xlfn.XLOOKUP(B135,'1. Questionnaire d''entretien '!$A:$A,'1. Questionnaire d''entretien '!R:R))</f>
        <v>N/A</v>
      </c>
      <c r="E135" s="107" t="str">
        <f>IF(_xlfn.XLOOKUP(B135,'1. Questionnaire d''entretien '!$A:$A,'1. Questionnaire d''entretien '!T:T)="","N/A",_xlfn.XLOOKUP(B135,'1. Questionnaire d''entretien '!$A:$A,'1. Questionnaire d''entretien '!T:T))</f>
        <v>N/A</v>
      </c>
      <c r="F135" s="107" t="str">
        <f t="shared" si="9"/>
        <v>N/A</v>
      </c>
      <c r="G135" s="107">
        <f>_xlfn.XLOOKUP(B135,'1. Questionnaire d''entretien '!$A:$A,'1. Questionnaire d''entretien '!B:B)</f>
        <v>1</v>
      </c>
      <c r="H135" s="108" cm="1">
        <f t="array" ref="H135">_xlfn.IFS(G135=1,1,G135=2,0.75,G135=3,0.5)</f>
        <v>1</v>
      </c>
      <c r="I135" s="109" t="str">
        <f t="shared" si="8"/>
        <v>N/A</v>
      </c>
    </row>
    <row r="136" spans="2:9" x14ac:dyDescent="0.35">
      <c r="B136" s="105">
        <f t="shared" si="10"/>
        <v>133</v>
      </c>
      <c r="C136" s="106" t="str">
        <f>_xlfn.XLOOKUP(B136,'1. Questionnaire d''entretien '!$A:$A,'1. Questionnaire d''entretien '!C:C)</f>
        <v>2. Mesure</v>
      </c>
      <c r="D136" s="107" t="str">
        <f>IF(_xlfn.XLOOKUP(B136,'1. Questionnaire d''entretien '!$A:$A,'1. Questionnaire d''entretien '!R:R)="","N/A",_xlfn.XLOOKUP(B136,'1. Questionnaire d''entretien '!$A:$A,'1. Questionnaire d''entretien '!R:R))</f>
        <v>N/A</v>
      </c>
      <c r="E136" s="107" t="str">
        <f>IF(_xlfn.XLOOKUP(B136,'1. Questionnaire d''entretien '!$A:$A,'1. Questionnaire d''entretien '!T:T)="","N/A",_xlfn.XLOOKUP(B136,'1. Questionnaire d''entretien '!$A:$A,'1. Questionnaire d''entretien '!T:T))</f>
        <v>N/A</v>
      </c>
      <c r="F136" s="107" t="str">
        <f t="shared" si="9"/>
        <v>N/A</v>
      </c>
      <c r="G136" s="107">
        <f>_xlfn.XLOOKUP(B136,'1. Questionnaire d''entretien '!$A:$A,'1. Questionnaire d''entretien '!B:B)</f>
        <v>2</v>
      </c>
      <c r="H136" s="108" cm="1">
        <f t="array" ref="H136">_xlfn.IFS(G136=1,1,G136=2,0.75,G136=3,0.5)</f>
        <v>0.75</v>
      </c>
      <c r="I136" s="109" t="str">
        <f t="shared" si="8"/>
        <v>N/A</v>
      </c>
    </row>
    <row r="137" spans="2:9" x14ac:dyDescent="0.35">
      <c r="B137" s="105">
        <f t="shared" si="10"/>
        <v>134</v>
      </c>
      <c r="C137" s="106" t="str">
        <f>_xlfn.XLOOKUP(B137,'1. Questionnaire d''entretien '!$A:$A,'1. Questionnaire d''entretien '!C:C)</f>
        <v>2. Mesure</v>
      </c>
      <c r="D137" s="107" t="str">
        <f>IF(_xlfn.XLOOKUP(B137,'1. Questionnaire d''entretien '!$A:$A,'1. Questionnaire d''entretien '!R:R)="","N/A",_xlfn.XLOOKUP(B137,'1. Questionnaire d''entretien '!$A:$A,'1. Questionnaire d''entretien '!R:R))</f>
        <v>N/A</v>
      </c>
      <c r="E137" s="107" t="str">
        <f>IF(_xlfn.XLOOKUP(B137,'1. Questionnaire d''entretien '!$A:$A,'1. Questionnaire d''entretien '!T:T)="","N/A",_xlfn.XLOOKUP(B137,'1. Questionnaire d''entretien '!$A:$A,'1. Questionnaire d''entretien '!T:T))</f>
        <v>N/A</v>
      </c>
      <c r="F137" s="107" t="str">
        <f t="shared" si="9"/>
        <v>N/A</v>
      </c>
      <c r="G137" s="107">
        <f>_xlfn.XLOOKUP(B137,'1. Questionnaire d''entretien '!$A:$A,'1. Questionnaire d''entretien '!B:B)</f>
        <v>2</v>
      </c>
      <c r="H137" s="108" cm="1">
        <f t="array" ref="H137">_xlfn.IFS(G137=1,1,G137=2,0.75,G137=3,0.5)</f>
        <v>0.75</v>
      </c>
      <c r="I137" s="109" t="str">
        <f t="shared" si="8"/>
        <v>N/A</v>
      </c>
    </row>
    <row r="138" spans="2:9" x14ac:dyDescent="0.35">
      <c r="B138" s="105">
        <f t="shared" si="10"/>
        <v>135</v>
      </c>
      <c r="C138" s="106" t="str">
        <f>_xlfn.XLOOKUP(B138,'1. Questionnaire d''entretien '!$A:$A,'1. Questionnaire d''entretien '!C:C)</f>
        <v>2. Mesure</v>
      </c>
      <c r="D138" s="107" t="str">
        <f>IF(_xlfn.XLOOKUP(B138,'1. Questionnaire d''entretien '!$A:$A,'1. Questionnaire d''entretien '!R:R)="","N/A",_xlfn.XLOOKUP(B138,'1. Questionnaire d''entretien '!$A:$A,'1. Questionnaire d''entretien '!R:R))</f>
        <v>N/A</v>
      </c>
      <c r="E138" s="107" t="str">
        <f>IF(_xlfn.XLOOKUP(B138,'1. Questionnaire d''entretien '!$A:$A,'1. Questionnaire d''entretien '!T:T)="","N/A",_xlfn.XLOOKUP(B138,'1. Questionnaire d''entretien '!$A:$A,'1. Questionnaire d''entretien '!T:T))</f>
        <v>N/A</v>
      </c>
      <c r="F138" s="107" t="str">
        <f t="shared" si="9"/>
        <v>N/A</v>
      </c>
      <c r="G138" s="107">
        <f>_xlfn.XLOOKUP(B138,'1. Questionnaire d''entretien '!$A:$A,'1. Questionnaire d''entretien '!B:B)</f>
        <v>1</v>
      </c>
      <c r="H138" s="108" cm="1">
        <f t="array" ref="H138">_xlfn.IFS(G138=1,1,G138=2,0.75,G138=3,0.5)</f>
        <v>1</v>
      </c>
      <c r="I138" s="109" t="str">
        <f t="shared" si="8"/>
        <v>N/A</v>
      </c>
    </row>
    <row r="139" spans="2:9" x14ac:dyDescent="0.35">
      <c r="B139" s="105">
        <f t="shared" si="10"/>
        <v>136</v>
      </c>
      <c r="C139" s="106" t="str">
        <f>_xlfn.XLOOKUP(B139,'1. Questionnaire d''entretien '!$A:$A,'1. Questionnaire d''entretien '!C:C)</f>
        <v>2. Mesure</v>
      </c>
      <c r="D139" s="107" t="str">
        <f>IF(_xlfn.XLOOKUP(B139,'1. Questionnaire d''entretien '!$A:$A,'1. Questionnaire d''entretien '!R:R)="","N/A",_xlfn.XLOOKUP(B139,'1. Questionnaire d''entretien '!$A:$A,'1. Questionnaire d''entretien '!R:R))</f>
        <v>N/A</v>
      </c>
      <c r="E139" s="107" t="str">
        <f>IF(_xlfn.XLOOKUP(B139,'1. Questionnaire d''entretien '!$A:$A,'1. Questionnaire d''entretien '!T:T)="","N/A",_xlfn.XLOOKUP(B139,'1. Questionnaire d''entretien '!$A:$A,'1. Questionnaire d''entretien '!T:T))</f>
        <v>N/A</v>
      </c>
      <c r="F139" s="107" t="str">
        <f t="shared" si="9"/>
        <v>N/A</v>
      </c>
      <c r="G139" s="107">
        <f>_xlfn.XLOOKUP(B139,'1. Questionnaire d''entretien '!$A:$A,'1. Questionnaire d''entretien '!B:B)</f>
        <v>1</v>
      </c>
      <c r="H139" s="108" cm="1">
        <f t="array" ref="H139">_xlfn.IFS(G139=1,1,G139=2,0.75,G139=3,0.5)</f>
        <v>1</v>
      </c>
      <c r="I139" s="109" t="str">
        <f t="shared" si="8"/>
        <v>N/A</v>
      </c>
    </row>
    <row r="140" spans="2:9" x14ac:dyDescent="0.35">
      <c r="B140" s="105">
        <f t="shared" si="10"/>
        <v>137</v>
      </c>
      <c r="C140" s="106" t="str">
        <f>_xlfn.XLOOKUP(B140,'1. Questionnaire d''entretien '!$A:$A,'1. Questionnaire d''entretien '!C:C)</f>
        <v>2. Mesure</v>
      </c>
      <c r="D140" s="107" t="str">
        <f>IF(_xlfn.XLOOKUP(B140,'1. Questionnaire d''entretien '!$A:$A,'1. Questionnaire d''entretien '!R:R)="","N/A",_xlfn.XLOOKUP(B140,'1. Questionnaire d''entretien '!$A:$A,'1. Questionnaire d''entretien '!R:R))</f>
        <v>N/A</v>
      </c>
      <c r="E140" s="107" t="str">
        <f>IF(_xlfn.XLOOKUP(B140,'1. Questionnaire d''entretien '!$A:$A,'1. Questionnaire d''entretien '!T:T)="","N/A",_xlfn.XLOOKUP(B140,'1. Questionnaire d''entretien '!$A:$A,'1. Questionnaire d''entretien '!T:T))</f>
        <v>N/A</v>
      </c>
      <c r="F140" s="107" t="str">
        <f t="shared" si="9"/>
        <v>N/A</v>
      </c>
      <c r="G140" s="107">
        <f>_xlfn.XLOOKUP(B140,'1. Questionnaire d''entretien '!$A:$A,'1. Questionnaire d''entretien '!B:B)</f>
        <v>3</v>
      </c>
      <c r="H140" s="108" cm="1">
        <f t="array" ref="H140">_xlfn.IFS(G140=1,1,G140=2,0.75,G140=3,0.5)</f>
        <v>0.5</v>
      </c>
      <c r="I140" s="109" t="str">
        <f t="shared" si="8"/>
        <v>N/A</v>
      </c>
    </row>
    <row r="141" spans="2:9" x14ac:dyDescent="0.35">
      <c r="B141" s="105">
        <f t="shared" si="10"/>
        <v>138</v>
      </c>
      <c r="C141" s="106" t="str">
        <f>_xlfn.XLOOKUP(B141,'1. Questionnaire d''entretien '!$A:$A,'1. Questionnaire d''entretien '!C:C)</f>
        <v>2. Mesure</v>
      </c>
      <c r="D141" s="107" t="str">
        <f>IF(_xlfn.XLOOKUP(B141,'1. Questionnaire d''entretien '!$A:$A,'1. Questionnaire d''entretien '!R:R)="","N/A",_xlfn.XLOOKUP(B141,'1. Questionnaire d''entretien '!$A:$A,'1. Questionnaire d''entretien '!R:R))</f>
        <v>N/A</v>
      </c>
      <c r="E141" s="107" t="str">
        <f>IF(_xlfn.XLOOKUP(B141,'1. Questionnaire d''entretien '!$A:$A,'1. Questionnaire d''entretien '!T:T)="","N/A",_xlfn.XLOOKUP(B141,'1. Questionnaire d''entretien '!$A:$A,'1. Questionnaire d''entretien '!T:T))</f>
        <v>N/A</v>
      </c>
      <c r="F141" s="107" t="str">
        <f t="shared" si="9"/>
        <v>N/A</v>
      </c>
      <c r="G141" s="107">
        <f>_xlfn.XLOOKUP(B141,'1. Questionnaire d''entretien '!$A:$A,'1. Questionnaire d''entretien '!B:B)</f>
        <v>3</v>
      </c>
      <c r="H141" s="108" cm="1">
        <f t="array" ref="H141">_xlfn.IFS(G141=1,1,G141=2,0.75,G141=3,0.5)</f>
        <v>0.5</v>
      </c>
      <c r="I141" s="109" t="str">
        <f t="shared" si="8"/>
        <v>N/A</v>
      </c>
    </row>
    <row r="142" spans="2:9" x14ac:dyDescent="0.35">
      <c r="B142" s="105">
        <f t="shared" si="10"/>
        <v>139</v>
      </c>
      <c r="C142" s="106" t="str">
        <f>_xlfn.XLOOKUP(B142,'1. Questionnaire d''entretien '!$A:$A,'1. Questionnaire d''entretien '!C:C)</f>
        <v>2. Mesure</v>
      </c>
      <c r="D142" s="107" t="str">
        <f>IF(_xlfn.XLOOKUP(B142,'1. Questionnaire d''entretien '!$A:$A,'1. Questionnaire d''entretien '!R:R)="","N/A",_xlfn.XLOOKUP(B142,'1. Questionnaire d''entretien '!$A:$A,'1. Questionnaire d''entretien '!R:R))</f>
        <v>N/A</v>
      </c>
      <c r="E142" s="107" t="str">
        <f>IF(_xlfn.XLOOKUP(B142,'1. Questionnaire d''entretien '!$A:$A,'1. Questionnaire d''entretien '!T:T)="","N/A",_xlfn.XLOOKUP(B142,'1. Questionnaire d''entretien '!$A:$A,'1. Questionnaire d''entretien '!T:T))</f>
        <v>N/A</v>
      </c>
      <c r="F142" s="107" t="str">
        <f t="shared" si="9"/>
        <v>N/A</v>
      </c>
      <c r="G142" s="107">
        <f>_xlfn.XLOOKUP(B142,'1. Questionnaire d''entretien '!$A:$A,'1. Questionnaire d''entretien '!B:B)</f>
        <v>3</v>
      </c>
      <c r="H142" s="108" cm="1">
        <f t="array" ref="H142">_xlfn.IFS(G142=1,1,G142=2,0.75,G142=3,0.5)</f>
        <v>0.5</v>
      </c>
      <c r="I142" s="109" t="str">
        <f t="shared" si="8"/>
        <v>N/A</v>
      </c>
    </row>
    <row r="143" spans="2:9" x14ac:dyDescent="0.35">
      <c r="B143" s="105">
        <f t="shared" si="10"/>
        <v>140</v>
      </c>
      <c r="C143" s="106" t="str">
        <f>_xlfn.XLOOKUP(B143,'1. Questionnaire d''entretien '!$A:$A,'1. Questionnaire d''entretien '!C:C)</f>
        <v>2. Mesure</v>
      </c>
      <c r="D143" s="107" t="str">
        <f>IF(_xlfn.XLOOKUP(B143,'1. Questionnaire d''entretien '!$A:$A,'1. Questionnaire d''entretien '!R:R)="","N/A",_xlfn.XLOOKUP(B143,'1. Questionnaire d''entretien '!$A:$A,'1. Questionnaire d''entretien '!R:R))</f>
        <v>N/A</v>
      </c>
      <c r="E143" s="107" t="str">
        <f>IF(_xlfn.XLOOKUP(B143,'1. Questionnaire d''entretien '!$A:$A,'1. Questionnaire d''entretien '!T:T)="","N/A",_xlfn.XLOOKUP(B143,'1. Questionnaire d''entretien '!$A:$A,'1. Questionnaire d''entretien '!T:T))</f>
        <v>N/A</v>
      </c>
      <c r="F143" s="107" t="str">
        <f t="shared" si="9"/>
        <v>N/A</v>
      </c>
      <c r="G143" s="107">
        <f>_xlfn.XLOOKUP(B143,'1. Questionnaire d''entretien '!$A:$A,'1. Questionnaire d''entretien '!B:B)</f>
        <v>2</v>
      </c>
      <c r="H143" s="108" cm="1">
        <f t="array" ref="H143">_xlfn.IFS(G143=1,1,G143=2,0.75,G143=3,0.5)</f>
        <v>0.75</v>
      </c>
      <c r="I143" s="109" t="str">
        <f t="shared" si="8"/>
        <v>N/A</v>
      </c>
    </row>
    <row r="144" spans="2:9" x14ac:dyDescent="0.35">
      <c r="B144" s="105">
        <f t="shared" si="10"/>
        <v>141</v>
      </c>
      <c r="C144" s="106" t="str">
        <f>_xlfn.XLOOKUP(B144,'1. Questionnaire d''entretien '!$A:$A,'1. Questionnaire d''entretien '!C:C)</f>
        <v>3. Achat</v>
      </c>
      <c r="D144" s="107" t="str">
        <f>IF(_xlfn.XLOOKUP(B144,'1. Questionnaire d''entretien '!$A:$A,'1. Questionnaire d''entretien '!R:R)="","N/A",_xlfn.XLOOKUP(B144,'1. Questionnaire d''entretien '!$A:$A,'1. Questionnaire d''entretien '!R:R))</f>
        <v>N/A</v>
      </c>
      <c r="E144" s="107" t="str">
        <f>IF(_xlfn.XLOOKUP(B144,'1. Questionnaire d''entretien '!$A:$A,'1. Questionnaire d''entretien '!T:T)="","N/A",_xlfn.XLOOKUP(B144,'1. Questionnaire d''entretien '!$A:$A,'1. Questionnaire d''entretien '!T:T))</f>
        <v>N/A</v>
      </c>
      <c r="F144" s="107" t="str">
        <f t="shared" si="9"/>
        <v>N/A</v>
      </c>
      <c r="G144" s="107">
        <f>_xlfn.XLOOKUP(B144,'1. Questionnaire d''entretien '!$A:$A,'1. Questionnaire d''entretien '!B:B)</f>
        <v>2</v>
      </c>
      <c r="H144" s="108" cm="1">
        <f t="array" ref="H144">_xlfn.IFS(G144=1,1,G144=2,0.75,G144=3,0.5)</f>
        <v>0.75</v>
      </c>
      <c r="I144" s="109" t="str">
        <f t="shared" si="8"/>
        <v>N/A</v>
      </c>
    </row>
    <row r="145" spans="2:9" x14ac:dyDescent="0.35">
      <c r="B145" s="105">
        <f t="shared" si="10"/>
        <v>142</v>
      </c>
      <c r="C145" s="106" t="str">
        <f>_xlfn.XLOOKUP(B145,'1. Questionnaire d''entretien '!$A:$A,'1. Questionnaire d''entretien '!C:C)</f>
        <v>3. Achat</v>
      </c>
      <c r="D145" s="107" t="str">
        <f>IF(_xlfn.XLOOKUP(B145,'1. Questionnaire d''entretien '!$A:$A,'1. Questionnaire d''entretien '!R:R)="","N/A",_xlfn.XLOOKUP(B145,'1. Questionnaire d''entretien '!$A:$A,'1. Questionnaire d''entretien '!R:R))</f>
        <v>N/A</v>
      </c>
      <c r="E145" s="107" t="str">
        <f>IF(_xlfn.XLOOKUP(B145,'1. Questionnaire d''entretien '!$A:$A,'1. Questionnaire d''entretien '!T:T)="","N/A",_xlfn.XLOOKUP(B145,'1. Questionnaire d''entretien '!$A:$A,'1. Questionnaire d''entretien '!T:T))</f>
        <v>N/A</v>
      </c>
      <c r="F145" s="107" t="str">
        <f t="shared" si="9"/>
        <v>N/A</v>
      </c>
      <c r="G145" s="107">
        <f>_xlfn.XLOOKUP(B145,'1. Questionnaire d''entretien '!$A:$A,'1. Questionnaire d''entretien '!B:B)</f>
        <v>2</v>
      </c>
      <c r="H145" s="108" cm="1">
        <f t="array" ref="H145">_xlfn.IFS(G145=1,1,G145=2,0.75,G145=3,0.5)</f>
        <v>0.75</v>
      </c>
      <c r="I145" s="109" t="str">
        <f t="shared" si="8"/>
        <v>N/A</v>
      </c>
    </row>
    <row r="146" spans="2:9" x14ac:dyDescent="0.35">
      <c r="B146" s="105">
        <f t="shared" si="10"/>
        <v>143</v>
      </c>
      <c r="C146" s="106" t="str">
        <f>_xlfn.XLOOKUP(B146,'1. Questionnaire d''entretien '!$A:$A,'1. Questionnaire d''entretien '!C:C)</f>
        <v>4. Transformation du numérique</v>
      </c>
      <c r="D146" s="107" t="str">
        <f>IF(_xlfn.XLOOKUP(B146,'1. Questionnaire d''entretien '!$A:$A,'1. Questionnaire d''entretien '!R:R)="","N/A",_xlfn.XLOOKUP(B146,'1. Questionnaire d''entretien '!$A:$A,'1. Questionnaire d''entretien '!R:R))</f>
        <v>N/A</v>
      </c>
      <c r="E146" s="107" t="str">
        <f>IF(_xlfn.XLOOKUP(B146,'1. Questionnaire d''entretien '!$A:$A,'1. Questionnaire d''entretien '!T:T)="","N/A",_xlfn.XLOOKUP(B146,'1. Questionnaire d''entretien '!$A:$A,'1. Questionnaire d''entretien '!T:T))</f>
        <v>N/A</v>
      </c>
      <c r="F146" s="107" t="str">
        <f t="shared" si="9"/>
        <v>N/A</v>
      </c>
      <c r="G146" s="107">
        <f>_xlfn.XLOOKUP(B146,'1. Questionnaire d''entretien '!$A:$A,'1. Questionnaire d''entretien '!B:B)</f>
        <v>1</v>
      </c>
      <c r="H146" s="108" cm="1">
        <f t="array" ref="H146">_xlfn.IFS(G146=1,1,G146=2,0.75,G146=3,0.5)</f>
        <v>1</v>
      </c>
      <c r="I146" s="109" t="str">
        <f t="shared" si="8"/>
        <v>N/A</v>
      </c>
    </row>
    <row r="147" spans="2:9" x14ac:dyDescent="0.35">
      <c r="B147" s="105">
        <f t="shared" si="10"/>
        <v>144</v>
      </c>
      <c r="C147" s="106" t="str">
        <f>_xlfn.XLOOKUP(B147,'1. Questionnaire d''entretien '!$A:$A,'1. Questionnaire d''entretien '!C:C)</f>
        <v>4. Transformation du numérique</v>
      </c>
      <c r="D147" s="107" t="str">
        <f>IF(_xlfn.XLOOKUP(B147,'1. Questionnaire d''entretien '!$A:$A,'1. Questionnaire d''entretien '!R:R)="","N/A",_xlfn.XLOOKUP(B147,'1. Questionnaire d''entretien '!$A:$A,'1. Questionnaire d''entretien '!R:R))</f>
        <v>N/A</v>
      </c>
      <c r="E147" s="107" t="str">
        <f>IF(_xlfn.XLOOKUP(B147,'1. Questionnaire d''entretien '!$A:$A,'1. Questionnaire d''entretien '!T:T)="","N/A",_xlfn.XLOOKUP(B147,'1. Questionnaire d''entretien '!$A:$A,'1. Questionnaire d''entretien '!T:T))</f>
        <v>N/A</v>
      </c>
      <c r="F147" s="107" t="str">
        <f t="shared" si="9"/>
        <v>N/A</v>
      </c>
      <c r="G147" s="107">
        <f>_xlfn.XLOOKUP(B147,'1. Questionnaire d''entretien '!$A:$A,'1. Questionnaire d''entretien '!B:B)</f>
        <v>1</v>
      </c>
      <c r="H147" s="108" cm="1">
        <f t="array" ref="H147">_xlfn.IFS(G147=1,1,G147=2,0.75,G147=3,0.5)</f>
        <v>1</v>
      </c>
      <c r="I147" s="109" t="str">
        <f t="shared" si="8"/>
        <v>N/A</v>
      </c>
    </row>
    <row r="148" spans="2:9" x14ac:dyDescent="0.35">
      <c r="B148" s="105">
        <f t="shared" si="10"/>
        <v>145</v>
      </c>
      <c r="C148" s="106" t="str">
        <f>_xlfn.XLOOKUP(B148,'1. Questionnaire d''entretien '!$A:$A,'1. Questionnaire d''entretien '!C:C)</f>
        <v>4. Transformation du numérique</v>
      </c>
      <c r="D148" s="107" t="str">
        <f>IF(_xlfn.XLOOKUP(B148,'1. Questionnaire d''entretien '!$A:$A,'1. Questionnaire d''entretien '!R:R)="","N/A",_xlfn.XLOOKUP(B148,'1. Questionnaire d''entretien '!$A:$A,'1. Questionnaire d''entretien '!R:R))</f>
        <v>N/A</v>
      </c>
      <c r="E148" s="107" t="str">
        <f>IF(_xlfn.XLOOKUP(B148,'1. Questionnaire d''entretien '!$A:$A,'1. Questionnaire d''entretien '!T:T)="","N/A",_xlfn.XLOOKUP(B148,'1. Questionnaire d''entretien '!$A:$A,'1. Questionnaire d''entretien '!T:T))</f>
        <v>N/A</v>
      </c>
      <c r="F148" s="107" t="str">
        <f t="shared" si="9"/>
        <v>N/A</v>
      </c>
      <c r="G148" s="107">
        <f>_xlfn.XLOOKUP(B148,'1. Questionnaire d''entretien '!$A:$A,'1. Questionnaire d''entretien '!B:B)</f>
        <v>1</v>
      </c>
      <c r="H148" s="108" cm="1">
        <f t="array" ref="H148">_xlfn.IFS(G148=1,1,G148=2,0.75,G148=3,0.5)</f>
        <v>1</v>
      </c>
      <c r="I148" s="109" t="str">
        <f t="shared" si="8"/>
        <v>N/A</v>
      </c>
    </row>
    <row r="149" spans="2:9" x14ac:dyDescent="0.35">
      <c r="B149" s="105">
        <f t="shared" si="10"/>
        <v>146</v>
      </c>
      <c r="C149" s="106" t="str">
        <f>_xlfn.XLOOKUP(B149,'1. Questionnaire d''entretien '!$A:$A,'1. Questionnaire d''entretien '!C:C)</f>
        <v>4. Transformation du numérique</v>
      </c>
      <c r="D149" s="107" t="str">
        <f>IF(_xlfn.XLOOKUP(B149,'1. Questionnaire d''entretien '!$A:$A,'1. Questionnaire d''entretien '!R:R)="","N/A",_xlfn.XLOOKUP(B149,'1. Questionnaire d''entretien '!$A:$A,'1. Questionnaire d''entretien '!R:R))</f>
        <v>N/A</v>
      </c>
      <c r="E149" s="107" t="str">
        <f>IF(_xlfn.XLOOKUP(B149,'1. Questionnaire d''entretien '!$A:$A,'1. Questionnaire d''entretien '!T:T)="","N/A",_xlfn.XLOOKUP(B149,'1. Questionnaire d''entretien '!$A:$A,'1. Questionnaire d''entretien '!T:T))</f>
        <v>N/A</v>
      </c>
      <c r="F149" s="107" t="str">
        <f t="shared" si="9"/>
        <v>N/A</v>
      </c>
      <c r="G149" s="107">
        <f>_xlfn.XLOOKUP(B149,'1. Questionnaire d''entretien '!$A:$A,'1. Questionnaire d''entretien '!B:B)</f>
        <v>2</v>
      </c>
      <c r="H149" s="108" cm="1">
        <f t="array" ref="H149">_xlfn.IFS(G149=1,1,G149=2,0.75,G149=3,0.5)</f>
        <v>0.75</v>
      </c>
      <c r="I149" s="109" t="str">
        <f t="shared" si="8"/>
        <v>N/A</v>
      </c>
    </row>
    <row r="150" spans="2:9" x14ac:dyDescent="0.35">
      <c r="B150" s="105">
        <f t="shared" si="10"/>
        <v>147</v>
      </c>
      <c r="C150" s="106" t="str">
        <f>_xlfn.XLOOKUP(B150,'1. Questionnaire d''entretien '!$A:$A,'1. Questionnaire d''entretien '!C:C)</f>
        <v>4. Transformation du numérique</v>
      </c>
      <c r="D150" s="107" t="str">
        <f>IF(_xlfn.XLOOKUP(B150,'1. Questionnaire d''entretien '!$A:$A,'1. Questionnaire d''entretien '!R:R)="","N/A",_xlfn.XLOOKUP(B150,'1. Questionnaire d''entretien '!$A:$A,'1. Questionnaire d''entretien '!R:R))</f>
        <v>N/A</v>
      </c>
      <c r="E150" s="107" t="str">
        <f>IF(_xlfn.XLOOKUP(B150,'1. Questionnaire d''entretien '!$A:$A,'1. Questionnaire d''entretien '!T:T)="","N/A",_xlfn.XLOOKUP(B150,'1. Questionnaire d''entretien '!$A:$A,'1. Questionnaire d''entretien '!T:T))</f>
        <v>N/A</v>
      </c>
      <c r="F150" s="107" t="str">
        <f t="shared" si="9"/>
        <v>N/A</v>
      </c>
      <c r="G150" s="107">
        <f>_xlfn.XLOOKUP(B150,'1. Questionnaire d''entretien '!$A:$A,'1. Questionnaire d''entretien '!B:B)</f>
        <v>2</v>
      </c>
      <c r="H150" s="108" cm="1">
        <f t="array" ref="H150">_xlfn.IFS(G150=1,1,G150=2,0.75,G150=3,0.5)</f>
        <v>0.75</v>
      </c>
      <c r="I150" s="109" t="str">
        <f t="shared" si="8"/>
        <v>N/A</v>
      </c>
    </row>
    <row r="151" spans="2:9" x14ac:dyDescent="0.35">
      <c r="B151" s="105">
        <f t="shared" si="10"/>
        <v>148</v>
      </c>
      <c r="C151" s="106" t="str">
        <f>_xlfn.XLOOKUP(B151,'1. Questionnaire d''entretien '!$A:$A,'1. Questionnaire d''entretien '!C:C)</f>
        <v>4. Transformation du numérique</v>
      </c>
      <c r="D151" s="107" t="str">
        <f>IF(_xlfn.XLOOKUP(B151,'1. Questionnaire d''entretien '!$A:$A,'1. Questionnaire d''entretien '!R:R)="","N/A",_xlfn.XLOOKUP(B151,'1. Questionnaire d''entretien '!$A:$A,'1. Questionnaire d''entretien '!R:R))</f>
        <v>N/A</v>
      </c>
      <c r="E151" s="107" t="str">
        <f>IF(_xlfn.XLOOKUP(B151,'1. Questionnaire d''entretien '!$A:$A,'1. Questionnaire d''entretien '!T:T)="","N/A",_xlfn.XLOOKUP(B151,'1. Questionnaire d''entretien '!$A:$A,'1. Questionnaire d''entretien '!T:T))</f>
        <v>N/A</v>
      </c>
      <c r="F151" s="107" t="str">
        <f t="shared" si="9"/>
        <v>N/A</v>
      </c>
      <c r="G151" s="107">
        <f>_xlfn.XLOOKUP(B151,'1. Questionnaire d''entretien '!$A:$A,'1. Questionnaire d''entretien '!B:B)</f>
        <v>1</v>
      </c>
      <c r="H151" s="108" cm="1">
        <f t="array" ref="H151">_xlfn.IFS(G151=1,1,G151=2,0.75,G151=3,0.5)</f>
        <v>1</v>
      </c>
      <c r="I151" s="109" t="str">
        <f t="shared" si="8"/>
        <v>N/A</v>
      </c>
    </row>
    <row r="152" spans="2:9" x14ac:dyDescent="0.35">
      <c r="B152" s="105">
        <f t="shared" si="10"/>
        <v>149</v>
      </c>
      <c r="C152" s="106" t="str">
        <f>_xlfn.XLOOKUP(B152,'1. Questionnaire d''entretien '!$A:$A,'1. Questionnaire d''entretien '!C:C)</f>
        <v>4. Transformation du numérique</v>
      </c>
      <c r="D152" s="107" t="str">
        <f>IF(_xlfn.XLOOKUP(B152,'1. Questionnaire d''entretien '!$A:$A,'1. Questionnaire d''entretien '!R:R)="","N/A",_xlfn.XLOOKUP(B152,'1. Questionnaire d''entretien '!$A:$A,'1. Questionnaire d''entretien '!R:R))</f>
        <v>N/A</v>
      </c>
      <c r="E152" s="107" t="str">
        <f>IF(_xlfn.XLOOKUP(B152,'1. Questionnaire d''entretien '!$A:$A,'1. Questionnaire d''entretien '!T:T)="","N/A",_xlfn.XLOOKUP(B152,'1. Questionnaire d''entretien '!$A:$A,'1. Questionnaire d''entretien '!T:T))</f>
        <v>N/A</v>
      </c>
      <c r="F152" s="107" t="str">
        <f t="shared" si="9"/>
        <v>N/A</v>
      </c>
      <c r="G152" s="107">
        <f>_xlfn.XLOOKUP(B152,'1. Questionnaire d''entretien '!$A:$A,'1. Questionnaire d''entretien '!B:B)</f>
        <v>3</v>
      </c>
      <c r="H152" s="108" cm="1">
        <f t="array" ref="H152">_xlfn.IFS(G152=1,1,G152=2,0.75,G152=3,0.5)</f>
        <v>0.5</v>
      </c>
      <c r="I152" s="109" t="str">
        <f t="shared" si="8"/>
        <v>N/A</v>
      </c>
    </row>
    <row r="153" spans="2:9" x14ac:dyDescent="0.35">
      <c r="B153" s="105">
        <f t="shared" si="10"/>
        <v>150</v>
      </c>
      <c r="C153" s="106" t="str">
        <f>_xlfn.XLOOKUP(B153,'1. Questionnaire d''entretien '!$A:$A,'1. Questionnaire d''entretien '!C:C)</f>
        <v>4. Transformation du numérique</v>
      </c>
      <c r="D153" s="107" t="str">
        <f>IF(_xlfn.XLOOKUP(B153,'1. Questionnaire d''entretien '!$A:$A,'1. Questionnaire d''entretien '!R:R)="","N/A",_xlfn.XLOOKUP(B153,'1. Questionnaire d''entretien '!$A:$A,'1. Questionnaire d''entretien '!R:R))</f>
        <v>N/A</v>
      </c>
      <c r="E153" s="107" t="str">
        <f>IF(_xlfn.XLOOKUP(B153,'1. Questionnaire d''entretien '!$A:$A,'1. Questionnaire d''entretien '!T:T)="","N/A",_xlfn.XLOOKUP(B153,'1. Questionnaire d''entretien '!$A:$A,'1. Questionnaire d''entretien '!T:T))</f>
        <v>N/A</v>
      </c>
      <c r="F153" s="107" t="str">
        <f t="shared" si="9"/>
        <v>N/A</v>
      </c>
      <c r="G153" s="107">
        <f>_xlfn.XLOOKUP(B153,'1. Questionnaire d''entretien '!$A:$A,'1. Questionnaire d''entretien '!B:B)</f>
        <v>3</v>
      </c>
      <c r="H153" s="108" cm="1">
        <f t="array" ref="H153">_xlfn.IFS(G153=1,1,G153=2,0.75,G153=3,0.5)</f>
        <v>0.5</v>
      </c>
      <c r="I153" s="109" t="str">
        <f t="shared" si="8"/>
        <v>N/A</v>
      </c>
    </row>
    <row r="154" spans="2:9" x14ac:dyDescent="0.35">
      <c r="B154" s="105">
        <f t="shared" si="10"/>
        <v>151</v>
      </c>
      <c r="C154" s="106" t="str">
        <f>_xlfn.XLOOKUP(B154,'1. Questionnaire d''entretien '!$A:$A,'1. Questionnaire d''entretien '!C:C)</f>
        <v>4. Transformation du numérique</v>
      </c>
      <c r="D154" s="107" t="str">
        <f>IF(_xlfn.XLOOKUP(B154,'1. Questionnaire d''entretien '!$A:$A,'1. Questionnaire d''entretien '!R:R)="","N/A",_xlfn.XLOOKUP(B154,'1. Questionnaire d''entretien '!$A:$A,'1. Questionnaire d''entretien '!R:R))</f>
        <v>N/A</v>
      </c>
      <c r="E154" s="107" t="str">
        <f>IF(_xlfn.XLOOKUP(B154,'1. Questionnaire d''entretien '!$A:$A,'1. Questionnaire d''entretien '!T:T)="","N/A",_xlfn.XLOOKUP(B154,'1. Questionnaire d''entretien '!$A:$A,'1. Questionnaire d''entretien '!T:T))</f>
        <v>N/A</v>
      </c>
      <c r="F154" s="107" t="str">
        <f t="shared" si="9"/>
        <v>N/A</v>
      </c>
      <c r="G154" s="107">
        <f>_xlfn.XLOOKUP(B154,'1. Questionnaire d''entretien '!$A:$A,'1. Questionnaire d''entretien '!B:B)</f>
        <v>1</v>
      </c>
      <c r="H154" s="108" cm="1">
        <f t="array" ref="H154">_xlfn.IFS(G154=1,1,G154=2,0.75,G154=3,0.5)</f>
        <v>1</v>
      </c>
      <c r="I154" s="109" t="str">
        <f t="shared" si="8"/>
        <v>N/A</v>
      </c>
    </row>
    <row r="155" spans="2:9" x14ac:dyDescent="0.35">
      <c r="B155" s="105">
        <f t="shared" si="10"/>
        <v>152</v>
      </c>
      <c r="C155" s="106" t="str">
        <f>_xlfn.XLOOKUP(B155,'1. Questionnaire d''entretien '!$A:$A,'1. Questionnaire d''entretien '!C:C)</f>
        <v>4. Transformation du numérique</v>
      </c>
      <c r="D155" s="107" t="str">
        <f>IF(_xlfn.XLOOKUP(B155,'1. Questionnaire d''entretien '!$A:$A,'1. Questionnaire d''entretien '!R:R)="","N/A",_xlfn.XLOOKUP(B155,'1. Questionnaire d''entretien '!$A:$A,'1. Questionnaire d''entretien '!R:R))</f>
        <v>N/A</v>
      </c>
      <c r="E155" s="107" t="str">
        <f>IF(_xlfn.XLOOKUP(B155,'1. Questionnaire d''entretien '!$A:$A,'1. Questionnaire d''entretien '!T:T)="","N/A",_xlfn.XLOOKUP(B155,'1. Questionnaire d''entretien '!$A:$A,'1. Questionnaire d''entretien '!T:T))</f>
        <v>N/A</v>
      </c>
      <c r="F155" s="107" t="str">
        <f t="shared" si="9"/>
        <v>N/A</v>
      </c>
      <c r="G155" s="107">
        <f>_xlfn.XLOOKUP(B155,'1. Questionnaire d''entretien '!$A:$A,'1. Questionnaire d''entretien '!B:B)</f>
        <v>3</v>
      </c>
      <c r="H155" s="108" cm="1">
        <f t="array" ref="H155">_xlfn.IFS(G155=1,1,G155=2,0.75,G155=3,0.5)</f>
        <v>0.5</v>
      </c>
      <c r="I155" s="109" t="str">
        <f t="shared" si="8"/>
        <v>N/A</v>
      </c>
    </row>
    <row r="156" spans="2:9" x14ac:dyDescent="0.35">
      <c r="B156" s="105">
        <f t="shared" si="10"/>
        <v>153</v>
      </c>
      <c r="C156" s="106" t="str">
        <f>_xlfn.XLOOKUP(B156,'1. Questionnaire d''entretien '!$A:$A,'1. Questionnaire d''entretien '!C:C)</f>
        <v>4. Transformation du numérique</v>
      </c>
      <c r="D156" s="107" t="str">
        <f>IF(_xlfn.XLOOKUP(B156,'1. Questionnaire d''entretien '!$A:$A,'1. Questionnaire d''entretien '!R:R)="","N/A",_xlfn.XLOOKUP(B156,'1. Questionnaire d''entretien '!$A:$A,'1. Questionnaire d''entretien '!R:R))</f>
        <v>N/A</v>
      </c>
      <c r="E156" s="107" t="str">
        <f>IF(_xlfn.XLOOKUP(B156,'1. Questionnaire d''entretien '!$A:$A,'1. Questionnaire d''entretien '!T:T)="","N/A",_xlfn.XLOOKUP(B156,'1. Questionnaire d''entretien '!$A:$A,'1. Questionnaire d''entretien '!T:T))</f>
        <v>N/A</v>
      </c>
      <c r="F156" s="107" t="str">
        <f t="shared" si="9"/>
        <v>N/A</v>
      </c>
      <c r="G156" s="107">
        <f>_xlfn.XLOOKUP(B156,'1. Questionnaire d''entretien '!$A:$A,'1. Questionnaire d''entretien '!B:B)</f>
        <v>3</v>
      </c>
      <c r="H156" s="108" cm="1">
        <f t="array" ref="H156">_xlfn.IFS(G156=1,1,G156=2,0.75,G156=3,0.5)</f>
        <v>0.5</v>
      </c>
      <c r="I156" s="109" t="str">
        <f t="shared" si="8"/>
        <v>N/A</v>
      </c>
    </row>
    <row r="157" spans="2:9" x14ac:dyDescent="0.35">
      <c r="B157" s="105">
        <f t="shared" si="10"/>
        <v>154</v>
      </c>
      <c r="C157" s="106" t="str">
        <f>_xlfn.XLOOKUP(B157,'1. Questionnaire d''entretien '!$A:$A,'1. Questionnaire d''entretien '!C:C)</f>
        <v>4. Transformation du numérique</v>
      </c>
      <c r="D157" s="107" t="str">
        <f>IF(_xlfn.XLOOKUP(B157,'1. Questionnaire d''entretien '!$A:$A,'1. Questionnaire d''entretien '!R:R)="","N/A",_xlfn.XLOOKUP(B157,'1. Questionnaire d''entretien '!$A:$A,'1. Questionnaire d''entretien '!R:R))</f>
        <v>N/A</v>
      </c>
      <c r="E157" s="107" t="str">
        <f>IF(_xlfn.XLOOKUP(B157,'1. Questionnaire d''entretien '!$A:$A,'1. Questionnaire d''entretien '!T:T)="","N/A",_xlfn.XLOOKUP(B157,'1. Questionnaire d''entretien '!$A:$A,'1. Questionnaire d''entretien '!T:T))</f>
        <v>N/A</v>
      </c>
      <c r="F157" s="107" t="str">
        <f t="shared" si="9"/>
        <v>N/A</v>
      </c>
      <c r="G157" s="107">
        <f>_xlfn.XLOOKUP(B157,'1. Questionnaire d''entretien '!$A:$A,'1. Questionnaire d''entretien '!B:B)</f>
        <v>1</v>
      </c>
      <c r="H157" s="108" cm="1">
        <f t="array" ref="H157">_xlfn.IFS(G157=1,1,G157=2,0.75,G157=3,0.5)</f>
        <v>1</v>
      </c>
      <c r="I157" s="109" t="str">
        <f t="shared" si="8"/>
        <v>N/A</v>
      </c>
    </row>
    <row r="158" spans="2:9" x14ac:dyDescent="0.35">
      <c r="B158" s="105">
        <f t="shared" si="10"/>
        <v>155</v>
      </c>
      <c r="C158" s="106" t="str">
        <f>_xlfn.XLOOKUP(B158,'1. Questionnaire d''entretien '!$A:$A,'1. Questionnaire d''entretien '!C:C)</f>
        <v>4. Transformation du numérique</v>
      </c>
      <c r="D158" s="107" t="str">
        <f>IF(_xlfn.XLOOKUP(B158,'1. Questionnaire d''entretien '!$A:$A,'1. Questionnaire d''entretien '!R:R)="","N/A",_xlfn.XLOOKUP(B158,'1. Questionnaire d''entretien '!$A:$A,'1. Questionnaire d''entretien '!R:R))</f>
        <v>N/A</v>
      </c>
      <c r="E158" s="107" t="str">
        <f>IF(_xlfn.XLOOKUP(B158,'1. Questionnaire d''entretien '!$A:$A,'1. Questionnaire d''entretien '!T:T)="","N/A",_xlfn.XLOOKUP(B158,'1. Questionnaire d''entretien '!$A:$A,'1. Questionnaire d''entretien '!T:T))</f>
        <v>N/A</v>
      </c>
      <c r="F158" s="107" t="str">
        <f t="shared" si="9"/>
        <v>N/A</v>
      </c>
      <c r="G158" s="107">
        <f>_xlfn.XLOOKUP(B158,'1. Questionnaire d''entretien '!$A:$A,'1. Questionnaire d''entretien '!B:B)</f>
        <v>2</v>
      </c>
      <c r="H158" s="108" cm="1">
        <f t="array" ref="H158">_xlfn.IFS(G158=1,1,G158=2,0.75,G158=3,0.5)</f>
        <v>0.75</v>
      </c>
      <c r="I158" s="109" t="str">
        <f t="shared" si="8"/>
        <v>N/A</v>
      </c>
    </row>
    <row r="159" spans="2:9" x14ac:dyDescent="0.35">
      <c r="B159" s="105">
        <f t="shared" si="10"/>
        <v>156</v>
      </c>
      <c r="C159" s="106" t="str">
        <f>_xlfn.XLOOKUP(B159,'1. Questionnaire d''entretien '!$A:$A,'1. Questionnaire d''entretien '!C:C)</f>
        <v>4. Transformation du numérique</v>
      </c>
      <c r="D159" s="107" t="str">
        <f>IF(_xlfn.XLOOKUP(B159,'1. Questionnaire d''entretien '!$A:$A,'1. Questionnaire d''entretien '!R:R)="","N/A",_xlfn.XLOOKUP(B159,'1. Questionnaire d''entretien '!$A:$A,'1. Questionnaire d''entretien '!R:R))</f>
        <v>N/A</v>
      </c>
      <c r="E159" s="107" t="str">
        <f>IF(_xlfn.XLOOKUP(B159,'1. Questionnaire d''entretien '!$A:$A,'1. Questionnaire d''entretien '!T:T)="","N/A",_xlfn.XLOOKUP(B159,'1. Questionnaire d''entretien '!$A:$A,'1. Questionnaire d''entretien '!T:T))</f>
        <v>N/A</v>
      </c>
      <c r="F159" s="107" t="str">
        <f t="shared" si="9"/>
        <v>N/A</v>
      </c>
      <c r="G159" s="107">
        <f>_xlfn.XLOOKUP(B159,'1. Questionnaire d''entretien '!$A:$A,'1. Questionnaire d''entretien '!B:B)</f>
        <v>2</v>
      </c>
      <c r="H159" s="108" cm="1">
        <f t="array" ref="H159">_xlfn.IFS(G159=1,1,G159=2,0.75,G159=3,0.5)</f>
        <v>0.75</v>
      </c>
      <c r="I159" s="109" t="str">
        <f t="shared" si="8"/>
        <v>N/A</v>
      </c>
    </row>
    <row r="160" spans="2:9" x14ac:dyDescent="0.35">
      <c r="B160" s="105">
        <f t="shared" si="10"/>
        <v>157</v>
      </c>
      <c r="C160" s="106" t="str">
        <f>_xlfn.XLOOKUP(B160,'1. Questionnaire d''entretien '!$A:$A,'1. Questionnaire d''entretien '!C:C)</f>
        <v>4. Transformation du numérique</v>
      </c>
      <c r="D160" s="107" t="str">
        <f>IF(_xlfn.XLOOKUP(B160,'1. Questionnaire d''entretien '!$A:$A,'1. Questionnaire d''entretien '!R:R)="","N/A",_xlfn.XLOOKUP(B160,'1. Questionnaire d''entretien '!$A:$A,'1. Questionnaire d''entretien '!R:R))</f>
        <v>N/A</v>
      </c>
      <c r="E160" s="107" t="str">
        <f>IF(_xlfn.XLOOKUP(B160,'1. Questionnaire d''entretien '!$A:$A,'1. Questionnaire d''entretien '!T:T)="","N/A",_xlfn.XLOOKUP(B160,'1. Questionnaire d''entretien '!$A:$A,'1. Questionnaire d''entretien '!T:T))</f>
        <v>N/A</v>
      </c>
      <c r="F160" s="107" t="str">
        <f t="shared" si="9"/>
        <v>N/A</v>
      </c>
      <c r="G160" s="107">
        <f>_xlfn.XLOOKUP(B160,'1. Questionnaire d''entretien '!$A:$A,'1. Questionnaire d''entretien '!B:B)</f>
        <v>2</v>
      </c>
      <c r="H160" s="108" cm="1">
        <f t="array" ref="H160">_xlfn.IFS(G160=1,1,G160=2,0.75,G160=3,0.5)</f>
        <v>0.75</v>
      </c>
      <c r="I160" s="109" t="str">
        <f t="shared" si="8"/>
        <v>N/A</v>
      </c>
    </row>
    <row r="161" spans="2:9" x14ac:dyDescent="0.35">
      <c r="B161" s="105">
        <f t="shared" si="10"/>
        <v>158</v>
      </c>
      <c r="C161" s="106" t="str">
        <f>_xlfn.XLOOKUP(B161,'1. Questionnaire d''entretien '!$A:$A,'1. Questionnaire d''entretien '!C:C)</f>
        <v>4. Transformation du numérique</v>
      </c>
      <c r="D161" s="107" t="str">
        <f>IF(_xlfn.XLOOKUP(B161,'1. Questionnaire d''entretien '!$A:$A,'1. Questionnaire d''entretien '!R:R)="","N/A",_xlfn.XLOOKUP(B161,'1. Questionnaire d''entretien '!$A:$A,'1. Questionnaire d''entretien '!R:R))</f>
        <v>N/A</v>
      </c>
      <c r="E161" s="107" t="str">
        <f>IF(_xlfn.XLOOKUP(B161,'1. Questionnaire d''entretien '!$A:$A,'1. Questionnaire d''entretien '!T:T)="","N/A",_xlfn.XLOOKUP(B161,'1. Questionnaire d''entretien '!$A:$A,'1. Questionnaire d''entretien '!T:T))</f>
        <v>N/A</v>
      </c>
      <c r="F161" s="107" t="str">
        <f t="shared" si="9"/>
        <v>N/A</v>
      </c>
      <c r="G161" s="107">
        <f>_xlfn.XLOOKUP(B161,'1. Questionnaire d''entretien '!$A:$A,'1. Questionnaire d''entretien '!B:B)</f>
        <v>2</v>
      </c>
      <c r="H161" s="108" cm="1">
        <f t="array" ref="H161">_xlfn.IFS(G161=1,1,G161=2,0.75,G161=3,0.5)</f>
        <v>0.75</v>
      </c>
      <c r="I161" s="109" t="str">
        <f t="shared" si="8"/>
        <v>N/A</v>
      </c>
    </row>
    <row r="162" spans="2:9" x14ac:dyDescent="0.35">
      <c r="B162" s="105">
        <f t="shared" si="10"/>
        <v>159</v>
      </c>
      <c r="C162" s="106" t="str">
        <f>_xlfn.XLOOKUP(B162,'1. Questionnaire d''entretien '!$A:$A,'1. Questionnaire d''entretien '!C:C)</f>
        <v>4. Transformation du numérique</v>
      </c>
      <c r="D162" s="107" t="str">
        <f>IF(_xlfn.XLOOKUP(B162,'1. Questionnaire d''entretien '!$A:$A,'1. Questionnaire d''entretien '!R:R)="","N/A",_xlfn.XLOOKUP(B162,'1. Questionnaire d''entretien '!$A:$A,'1. Questionnaire d''entretien '!R:R))</f>
        <v>N/A</v>
      </c>
      <c r="E162" s="107" t="str">
        <f>IF(_xlfn.XLOOKUP(B162,'1. Questionnaire d''entretien '!$A:$A,'1. Questionnaire d''entretien '!T:T)="","N/A",_xlfn.XLOOKUP(B162,'1. Questionnaire d''entretien '!$A:$A,'1. Questionnaire d''entretien '!T:T))</f>
        <v>N/A</v>
      </c>
      <c r="F162" s="107" t="str">
        <f t="shared" si="9"/>
        <v>N/A</v>
      </c>
      <c r="G162" s="107">
        <f>_xlfn.XLOOKUP(B162,'1. Questionnaire d''entretien '!$A:$A,'1. Questionnaire d''entretien '!B:B)</f>
        <v>2</v>
      </c>
      <c r="H162" s="108" cm="1">
        <f t="array" ref="H162">_xlfn.IFS(G162=1,1,G162=2,0.75,G162=3,0.5)</f>
        <v>0.75</v>
      </c>
      <c r="I162" s="109" t="str">
        <f t="shared" si="8"/>
        <v>N/A</v>
      </c>
    </row>
    <row r="163" spans="2:9" x14ac:dyDescent="0.35">
      <c r="B163" s="105">
        <f t="shared" si="10"/>
        <v>160</v>
      </c>
      <c r="C163" s="106" t="str">
        <f>_xlfn.XLOOKUP(B163,'1. Questionnaire d''entretien '!$A:$A,'1. Questionnaire d''entretien '!C:C)</f>
        <v>4. Transformation du numérique</v>
      </c>
      <c r="D163" s="107" t="str">
        <f>IF(_xlfn.XLOOKUP(B163,'1. Questionnaire d''entretien '!$A:$A,'1. Questionnaire d''entretien '!R:R)="","N/A",_xlfn.XLOOKUP(B163,'1. Questionnaire d''entretien '!$A:$A,'1. Questionnaire d''entretien '!R:R))</f>
        <v>N/A</v>
      </c>
      <c r="E163" s="107" t="str">
        <f>IF(_xlfn.XLOOKUP(B163,'1. Questionnaire d''entretien '!$A:$A,'1. Questionnaire d''entretien '!T:T)="","N/A",_xlfn.XLOOKUP(B163,'1. Questionnaire d''entretien '!$A:$A,'1. Questionnaire d''entretien '!T:T))</f>
        <v>N/A</v>
      </c>
      <c r="F163" s="107" t="str">
        <f t="shared" si="9"/>
        <v>N/A</v>
      </c>
      <c r="G163" s="107">
        <f>_xlfn.XLOOKUP(B163,'1. Questionnaire d''entretien '!$A:$A,'1. Questionnaire d''entretien '!B:B)</f>
        <v>2</v>
      </c>
      <c r="H163" s="108" cm="1">
        <f t="array" ref="H163">_xlfn.IFS(G163=1,1,G163=2,0.75,G163=3,0.5)</f>
        <v>0.75</v>
      </c>
      <c r="I163" s="109" t="str">
        <f t="shared" si="8"/>
        <v>N/A</v>
      </c>
    </row>
    <row r="164" spans="2:9" x14ac:dyDescent="0.35">
      <c r="B164" s="105">
        <f t="shared" si="10"/>
        <v>161</v>
      </c>
      <c r="C164" s="106" t="str">
        <f>_xlfn.XLOOKUP(B164,'1. Questionnaire d''entretien '!$A:$A,'1. Questionnaire d''entretien '!C:C)</f>
        <v>4. Transformation du numérique</v>
      </c>
      <c r="D164" s="107" t="str">
        <f>IF(_xlfn.XLOOKUP(B164,'1. Questionnaire d''entretien '!$A:$A,'1. Questionnaire d''entretien '!R:R)="","N/A",_xlfn.XLOOKUP(B164,'1. Questionnaire d''entretien '!$A:$A,'1. Questionnaire d''entretien '!R:R))</f>
        <v>N/A</v>
      </c>
      <c r="E164" s="107" t="str">
        <f>IF(_xlfn.XLOOKUP(B164,'1. Questionnaire d''entretien '!$A:$A,'1. Questionnaire d''entretien '!T:T)="","N/A",_xlfn.XLOOKUP(B164,'1. Questionnaire d''entretien '!$A:$A,'1. Questionnaire d''entretien '!T:T))</f>
        <v>N/A</v>
      </c>
      <c r="F164" s="107" t="str">
        <f t="shared" si="9"/>
        <v>N/A</v>
      </c>
      <c r="G164" s="107">
        <f>_xlfn.XLOOKUP(B164,'1. Questionnaire d''entretien '!$A:$A,'1. Questionnaire d''entretien '!B:B)</f>
        <v>2</v>
      </c>
      <c r="H164" s="108" cm="1">
        <f t="array" ref="H164">_xlfn.IFS(G164=1,1,G164=2,0.75,G164=3,0.5)</f>
        <v>0.75</v>
      </c>
      <c r="I164" s="109" t="str">
        <f t="shared" si="8"/>
        <v>N/A</v>
      </c>
    </row>
    <row r="165" spans="2:9" x14ac:dyDescent="0.35">
      <c r="B165" s="105">
        <f t="shared" si="10"/>
        <v>162</v>
      </c>
      <c r="C165" s="106" t="str">
        <f>_xlfn.XLOOKUP(B165,'1. Questionnaire d''entretien '!$A:$A,'1. Questionnaire d''entretien '!C:C)</f>
        <v>4. Transformation du numérique</v>
      </c>
      <c r="D165" s="107" t="str">
        <f>IF(_xlfn.XLOOKUP(B165,'1. Questionnaire d''entretien '!$A:$A,'1. Questionnaire d''entretien '!R:R)="","N/A",_xlfn.XLOOKUP(B165,'1. Questionnaire d''entretien '!$A:$A,'1. Questionnaire d''entretien '!R:R))</f>
        <v>N/A</v>
      </c>
      <c r="E165" s="107" t="str">
        <f>IF(_xlfn.XLOOKUP(B165,'1. Questionnaire d''entretien '!$A:$A,'1. Questionnaire d''entretien '!T:T)="","N/A",_xlfn.XLOOKUP(B165,'1. Questionnaire d''entretien '!$A:$A,'1. Questionnaire d''entretien '!T:T))</f>
        <v>N/A</v>
      </c>
      <c r="F165" s="107" t="str">
        <f t="shared" si="9"/>
        <v>N/A</v>
      </c>
      <c r="G165" s="107">
        <f>_xlfn.XLOOKUP(B165,'1. Questionnaire d''entretien '!$A:$A,'1. Questionnaire d''entretien '!B:B)</f>
        <v>3</v>
      </c>
      <c r="H165" s="108" cm="1">
        <f t="array" ref="H165">_xlfn.IFS(G165=1,1,G165=2,0.75,G165=3,0.5)</f>
        <v>0.5</v>
      </c>
      <c r="I165" s="109" t="str">
        <f t="shared" si="8"/>
        <v>N/A</v>
      </c>
    </row>
    <row r="166" spans="2:9" x14ac:dyDescent="0.35">
      <c r="B166" s="105">
        <f t="shared" si="10"/>
        <v>163</v>
      </c>
      <c r="C166" s="106" t="str">
        <f>_xlfn.XLOOKUP(B166,'1. Questionnaire d''entretien '!$A:$A,'1. Questionnaire d''entretien '!C:C)</f>
        <v>4. Transformation du numérique</v>
      </c>
      <c r="D166" s="107" t="str">
        <f>IF(_xlfn.XLOOKUP(B166,'1. Questionnaire d''entretien '!$A:$A,'1. Questionnaire d''entretien '!R:R)="","N/A",_xlfn.XLOOKUP(B166,'1. Questionnaire d''entretien '!$A:$A,'1. Questionnaire d''entretien '!R:R))</f>
        <v>N/A</v>
      </c>
      <c r="E166" s="107" t="str">
        <f>IF(_xlfn.XLOOKUP(B166,'1. Questionnaire d''entretien '!$A:$A,'1. Questionnaire d''entretien '!T:T)="","N/A",_xlfn.XLOOKUP(B166,'1. Questionnaire d''entretien '!$A:$A,'1. Questionnaire d''entretien '!T:T))</f>
        <v>N/A</v>
      </c>
      <c r="F166" s="107" t="str">
        <f t="shared" si="9"/>
        <v>N/A</v>
      </c>
      <c r="G166" s="107">
        <f>_xlfn.XLOOKUP(B166,'1. Questionnaire d''entretien '!$A:$A,'1. Questionnaire d''entretien '!B:B)</f>
        <v>1</v>
      </c>
      <c r="H166" s="108" cm="1">
        <f t="array" ref="H166">_xlfn.IFS(G166=1,1,G166=2,0.75,G166=3,0.5)</f>
        <v>1</v>
      </c>
      <c r="I166" s="109" t="str">
        <f t="shared" si="8"/>
        <v>N/A</v>
      </c>
    </row>
    <row r="167" spans="2:9" x14ac:dyDescent="0.35">
      <c r="B167" s="105">
        <f t="shared" si="10"/>
        <v>164</v>
      </c>
      <c r="C167" s="106" t="str">
        <f>_xlfn.XLOOKUP(B167,'1. Questionnaire d''entretien '!$A:$A,'1. Questionnaire d''entretien '!C:C)</f>
        <v>4. Transformation du numérique</v>
      </c>
      <c r="D167" s="107" t="str">
        <f>IF(_xlfn.XLOOKUP(B167,'1. Questionnaire d''entretien '!$A:$A,'1. Questionnaire d''entretien '!R:R)="","N/A",_xlfn.XLOOKUP(B167,'1. Questionnaire d''entretien '!$A:$A,'1. Questionnaire d''entretien '!R:R))</f>
        <v>N/A</v>
      </c>
      <c r="E167" s="107" t="str">
        <f>IF(_xlfn.XLOOKUP(B167,'1. Questionnaire d''entretien '!$A:$A,'1. Questionnaire d''entretien '!T:T)="","N/A",_xlfn.XLOOKUP(B167,'1. Questionnaire d''entretien '!$A:$A,'1. Questionnaire d''entretien '!T:T))</f>
        <v>N/A</v>
      </c>
      <c r="F167" s="107" t="str">
        <f t="shared" si="9"/>
        <v>N/A</v>
      </c>
      <c r="G167" s="107">
        <f>_xlfn.XLOOKUP(B167,'1. Questionnaire d''entretien '!$A:$A,'1. Questionnaire d''entretien '!B:B)</f>
        <v>1</v>
      </c>
      <c r="H167" s="108" cm="1">
        <f t="array" ref="H167">_xlfn.IFS(G167=1,1,G167=2,0.75,G167=3,0.5)</f>
        <v>1</v>
      </c>
      <c r="I167" s="109" t="str">
        <f t="shared" si="8"/>
        <v>N/A</v>
      </c>
    </row>
    <row r="168" spans="2:9" x14ac:dyDescent="0.35">
      <c r="B168" s="105">
        <f t="shared" si="10"/>
        <v>165</v>
      </c>
      <c r="C168" s="106" t="str">
        <f>_xlfn.XLOOKUP(B168,'1. Questionnaire d''entretien '!$A:$A,'1. Questionnaire d''entretien '!C:C)</f>
        <v>4. Transformation du numérique</v>
      </c>
      <c r="D168" s="107" t="str">
        <f>IF(_xlfn.XLOOKUP(B168,'1. Questionnaire d''entretien '!$A:$A,'1. Questionnaire d''entretien '!R:R)="","N/A",_xlfn.XLOOKUP(B168,'1. Questionnaire d''entretien '!$A:$A,'1. Questionnaire d''entretien '!R:R))</f>
        <v>N/A</v>
      </c>
      <c r="E168" s="107" t="str">
        <f>IF(_xlfn.XLOOKUP(B168,'1. Questionnaire d''entretien '!$A:$A,'1. Questionnaire d''entretien '!T:T)="","N/A",_xlfn.XLOOKUP(B168,'1. Questionnaire d''entretien '!$A:$A,'1. Questionnaire d''entretien '!T:T))</f>
        <v>N/A</v>
      </c>
      <c r="F168" s="107" t="str">
        <f t="shared" si="9"/>
        <v>N/A</v>
      </c>
      <c r="G168" s="107">
        <f>_xlfn.XLOOKUP(B168,'1. Questionnaire d''entretien '!$A:$A,'1. Questionnaire d''entretien '!B:B)</f>
        <v>1</v>
      </c>
      <c r="H168" s="108" cm="1">
        <f t="array" ref="H168">_xlfn.IFS(G168=1,1,G168=2,0.75,G168=3,0.5)</f>
        <v>1</v>
      </c>
      <c r="I168" s="109" t="str">
        <f t="shared" si="8"/>
        <v>N/A</v>
      </c>
    </row>
    <row r="169" spans="2:9" x14ac:dyDescent="0.35">
      <c r="B169" s="105">
        <f t="shared" si="10"/>
        <v>166</v>
      </c>
      <c r="C169" s="106" t="str">
        <f>_xlfn.XLOOKUP(B169,'1. Questionnaire d''entretien '!$A:$A,'1. Questionnaire d''entretien '!C:C)</f>
        <v>4. Transformation du numérique</v>
      </c>
      <c r="D169" s="107" t="str">
        <f>IF(_xlfn.XLOOKUP(B169,'1. Questionnaire d''entretien '!$A:$A,'1. Questionnaire d''entretien '!R:R)="","N/A",_xlfn.XLOOKUP(B169,'1. Questionnaire d''entretien '!$A:$A,'1. Questionnaire d''entretien '!R:R))</f>
        <v>N/A</v>
      </c>
      <c r="E169" s="107" t="str">
        <f>IF(_xlfn.XLOOKUP(B169,'1. Questionnaire d''entretien '!$A:$A,'1. Questionnaire d''entretien '!T:T)="","N/A",_xlfn.XLOOKUP(B169,'1. Questionnaire d''entretien '!$A:$A,'1. Questionnaire d''entretien '!T:T))</f>
        <v>N/A</v>
      </c>
      <c r="F169" s="107" t="str">
        <f t="shared" si="9"/>
        <v>N/A</v>
      </c>
      <c r="G169" s="107">
        <f>_xlfn.XLOOKUP(B169,'1. Questionnaire d''entretien '!$A:$A,'1. Questionnaire d''entretien '!B:B)</f>
        <v>1</v>
      </c>
      <c r="H169" s="108" cm="1">
        <f t="array" ref="H169">_xlfn.IFS(G169=1,1,G169=2,0.75,G169=3,0.5)</f>
        <v>1</v>
      </c>
      <c r="I169" s="109" t="str">
        <f t="shared" si="8"/>
        <v>N/A</v>
      </c>
    </row>
    <row r="170" spans="2:9" x14ac:dyDescent="0.35">
      <c r="B170" s="105">
        <f t="shared" si="10"/>
        <v>167</v>
      </c>
      <c r="C170" s="106" t="str">
        <f>_xlfn.XLOOKUP(B170,'1. Questionnaire d''entretien '!$A:$A,'1. Questionnaire d''entretien '!C:C)</f>
        <v>4. Transformation du numérique</v>
      </c>
      <c r="D170" s="107" t="str">
        <f>IF(_xlfn.XLOOKUP(B170,'1. Questionnaire d''entretien '!$A:$A,'1. Questionnaire d''entretien '!R:R)="","N/A",_xlfn.XLOOKUP(B170,'1. Questionnaire d''entretien '!$A:$A,'1. Questionnaire d''entretien '!R:R))</f>
        <v>N/A</v>
      </c>
      <c r="E170" s="107" t="str">
        <f>IF(_xlfn.XLOOKUP(B170,'1. Questionnaire d''entretien '!$A:$A,'1. Questionnaire d''entretien '!T:T)="","N/A",_xlfn.XLOOKUP(B170,'1. Questionnaire d''entretien '!$A:$A,'1. Questionnaire d''entretien '!T:T))</f>
        <v>N/A</v>
      </c>
      <c r="F170" s="107" t="str">
        <f t="shared" si="9"/>
        <v>N/A</v>
      </c>
      <c r="G170" s="107">
        <f>_xlfn.XLOOKUP(B170,'1. Questionnaire d''entretien '!$A:$A,'1. Questionnaire d''entretien '!B:B)</f>
        <v>2</v>
      </c>
      <c r="H170" s="108" cm="1">
        <f t="array" ref="H170">_xlfn.IFS(G170=1,1,G170=2,0.75,G170=3,0.5)</f>
        <v>0.75</v>
      </c>
      <c r="I170" s="109" t="str">
        <f t="shared" si="8"/>
        <v>N/A</v>
      </c>
    </row>
    <row r="171" spans="2:9" x14ac:dyDescent="0.35">
      <c r="B171" s="105">
        <f t="shared" si="10"/>
        <v>168</v>
      </c>
      <c r="C171" s="106" t="str">
        <f>_xlfn.XLOOKUP(B171,'1. Questionnaire d''entretien '!$A:$A,'1. Questionnaire d''entretien '!C:C)</f>
        <v>4. Transformation du numérique</v>
      </c>
      <c r="D171" s="107" t="str">
        <f>IF(_xlfn.XLOOKUP(B171,'1. Questionnaire d''entretien '!$A:$A,'1. Questionnaire d''entretien '!R:R)="","N/A",_xlfn.XLOOKUP(B171,'1. Questionnaire d''entretien '!$A:$A,'1. Questionnaire d''entretien '!R:R))</f>
        <v>N/A</v>
      </c>
      <c r="E171" s="107" t="str">
        <f>IF(_xlfn.XLOOKUP(B171,'1. Questionnaire d''entretien '!$A:$A,'1. Questionnaire d''entretien '!T:T)="","N/A",_xlfn.XLOOKUP(B171,'1. Questionnaire d''entretien '!$A:$A,'1. Questionnaire d''entretien '!T:T))</f>
        <v>N/A</v>
      </c>
      <c r="F171" s="107" t="str">
        <f t="shared" si="9"/>
        <v>N/A</v>
      </c>
      <c r="G171" s="107">
        <f>_xlfn.XLOOKUP(B171,'1. Questionnaire d''entretien '!$A:$A,'1. Questionnaire d''entretien '!B:B)</f>
        <v>2</v>
      </c>
      <c r="H171" s="108" cm="1">
        <f t="array" ref="H171">_xlfn.IFS(G171=1,1,G171=2,0.75,G171=3,0.5)</f>
        <v>0.75</v>
      </c>
      <c r="I171" s="109" t="str">
        <f t="shared" si="8"/>
        <v>N/A</v>
      </c>
    </row>
    <row r="172" spans="2:9" x14ac:dyDescent="0.35">
      <c r="B172" s="105">
        <f t="shared" si="10"/>
        <v>169</v>
      </c>
      <c r="C172" s="106" t="str">
        <f>_xlfn.XLOOKUP(B172,'1. Questionnaire d''entretien '!$A:$A,'1. Questionnaire d''entretien '!C:C)</f>
        <v>4. Transformation du numérique</v>
      </c>
      <c r="D172" s="107" t="str">
        <f>IF(_xlfn.XLOOKUP(B172,'1. Questionnaire d''entretien '!$A:$A,'1. Questionnaire d''entretien '!R:R)="","N/A",_xlfn.XLOOKUP(B172,'1. Questionnaire d''entretien '!$A:$A,'1. Questionnaire d''entretien '!R:R))</f>
        <v>N/A</v>
      </c>
      <c r="E172" s="107" t="str">
        <f>IF(_xlfn.XLOOKUP(B172,'1. Questionnaire d''entretien '!$A:$A,'1. Questionnaire d''entretien '!T:T)="","N/A",_xlfn.XLOOKUP(B172,'1. Questionnaire d''entretien '!$A:$A,'1. Questionnaire d''entretien '!T:T))</f>
        <v>N/A</v>
      </c>
      <c r="F172" s="107" t="str">
        <f t="shared" si="9"/>
        <v>N/A</v>
      </c>
      <c r="G172" s="107">
        <f>_xlfn.XLOOKUP(B172,'1. Questionnaire d''entretien '!$A:$A,'1. Questionnaire d''entretien '!B:B)</f>
        <v>2</v>
      </c>
      <c r="H172" s="108" cm="1">
        <f t="array" ref="H172">_xlfn.IFS(G172=1,1,G172=2,0.75,G172=3,0.5)</f>
        <v>0.75</v>
      </c>
      <c r="I172" s="109" t="str">
        <f t="shared" si="8"/>
        <v>N/A</v>
      </c>
    </row>
    <row r="173" spans="2:9" x14ac:dyDescent="0.35">
      <c r="B173" s="105">
        <f t="shared" si="10"/>
        <v>170</v>
      </c>
      <c r="C173" s="106" t="str">
        <f>_xlfn.XLOOKUP(B173,'1. Questionnaire d''entretien '!$A:$A,'1. Questionnaire d''entretien '!C:C)</f>
        <v>4. Transformation du numérique</v>
      </c>
      <c r="D173" s="107" t="str">
        <f>IF(_xlfn.XLOOKUP(B173,'1. Questionnaire d''entretien '!$A:$A,'1. Questionnaire d''entretien '!R:R)="","N/A",_xlfn.XLOOKUP(B173,'1. Questionnaire d''entretien '!$A:$A,'1. Questionnaire d''entretien '!R:R))</f>
        <v>N/A</v>
      </c>
      <c r="E173" s="107" t="str">
        <f>IF(_xlfn.XLOOKUP(B173,'1. Questionnaire d''entretien '!$A:$A,'1. Questionnaire d''entretien '!T:T)="","N/A",_xlfn.XLOOKUP(B173,'1. Questionnaire d''entretien '!$A:$A,'1. Questionnaire d''entretien '!T:T))</f>
        <v>N/A</v>
      </c>
      <c r="F173" s="107" t="str">
        <f t="shared" si="9"/>
        <v>N/A</v>
      </c>
      <c r="G173" s="107">
        <f>_xlfn.XLOOKUP(B173,'1. Questionnaire d''entretien '!$A:$A,'1. Questionnaire d''entretien '!B:B)</f>
        <v>1</v>
      </c>
      <c r="H173" s="108" cm="1">
        <f t="array" ref="H173">_xlfn.IFS(G173=1,1,G173=2,0.75,G173=3,0.5)</f>
        <v>1</v>
      </c>
      <c r="I173" s="109" t="str">
        <f t="shared" si="8"/>
        <v>N/A</v>
      </c>
    </row>
    <row r="174" spans="2:9" x14ac:dyDescent="0.35">
      <c r="B174" s="105">
        <f t="shared" si="10"/>
        <v>171</v>
      </c>
      <c r="C174" s="106" t="str">
        <f>_xlfn.XLOOKUP(B174,'1. Questionnaire d''entretien '!$A:$A,'1. Questionnaire d''entretien '!C:C)</f>
        <v>4. Transformation du numérique</v>
      </c>
      <c r="D174" s="107" t="str">
        <f>IF(_xlfn.XLOOKUP(B174,'1. Questionnaire d''entretien '!$A:$A,'1. Questionnaire d''entretien '!R:R)="","N/A",_xlfn.XLOOKUP(B174,'1. Questionnaire d''entretien '!$A:$A,'1. Questionnaire d''entretien '!R:R))</f>
        <v>N/A</v>
      </c>
      <c r="E174" s="107" t="str">
        <f>IF(_xlfn.XLOOKUP(B174,'1. Questionnaire d''entretien '!$A:$A,'1. Questionnaire d''entretien '!T:T)="","N/A",_xlfn.XLOOKUP(B174,'1. Questionnaire d''entretien '!$A:$A,'1. Questionnaire d''entretien '!T:T))</f>
        <v>N/A</v>
      </c>
      <c r="F174" s="107" t="str">
        <f t="shared" si="9"/>
        <v>N/A</v>
      </c>
      <c r="G174" s="107">
        <f>_xlfn.XLOOKUP(B174,'1. Questionnaire d''entretien '!$A:$A,'1. Questionnaire d''entretien '!B:B)</f>
        <v>1</v>
      </c>
      <c r="H174" s="108" cm="1">
        <f t="array" ref="H174">_xlfn.IFS(G174=1,1,G174=2,0.75,G174=3,0.5)</f>
        <v>1</v>
      </c>
      <c r="I174" s="109" t="str">
        <f t="shared" si="8"/>
        <v>N/A</v>
      </c>
    </row>
    <row r="175" spans="2:9" x14ac:dyDescent="0.35">
      <c r="B175" s="105">
        <f t="shared" si="10"/>
        <v>172</v>
      </c>
      <c r="C175" s="106" t="str">
        <f>_xlfn.XLOOKUP(B175,'1. Questionnaire d''entretien '!$A:$A,'1. Questionnaire d''entretien '!C:C)</f>
        <v>4. Transformation du numérique</v>
      </c>
      <c r="D175" s="107" t="str">
        <f>IF(_xlfn.XLOOKUP(B175,'1. Questionnaire d''entretien '!$A:$A,'1. Questionnaire d''entretien '!R:R)="","N/A",_xlfn.XLOOKUP(B175,'1. Questionnaire d''entretien '!$A:$A,'1. Questionnaire d''entretien '!R:R))</f>
        <v>N/A</v>
      </c>
      <c r="E175" s="107" t="str">
        <f>IF(_xlfn.XLOOKUP(B175,'1. Questionnaire d''entretien '!$A:$A,'1. Questionnaire d''entretien '!T:T)="","N/A",_xlfn.XLOOKUP(B175,'1. Questionnaire d''entretien '!$A:$A,'1. Questionnaire d''entretien '!T:T))</f>
        <v>N/A</v>
      </c>
      <c r="F175" s="107" t="str">
        <f t="shared" si="9"/>
        <v>N/A</v>
      </c>
      <c r="G175" s="107">
        <f>_xlfn.XLOOKUP(B175,'1. Questionnaire d''entretien '!$A:$A,'1. Questionnaire d''entretien '!B:B)</f>
        <v>1</v>
      </c>
      <c r="H175" s="108" cm="1">
        <f t="array" ref="H175">_xlfn.IFS(G175=1,1,G175=2,0.75,G175=3,0.5)</f>
        <v>1</v>
      </c>
      <c r="I175" s="109" t="str">
        <f t="shared" si="8"/>
        <v>N/A</v>
      </c>
    </row>
    <row r="176" spans="2:9" x14ac:dyDescent="0.35">
      <c r="B176" s="105">
        <f t="shared" si="10"/>
        <v>173</v>
      </c>
      <c r="C176" s="106" t="str">
        <f>_xlfn.XLOOKUP(B176,'1. Questionnaire d''entretien '!$A:$A,'1. Questionnaire d''entretien '!C:C)</f>
        <v>4. Transformation du numérique</v>
      </c>
      <c r="D176" s="107" t="str">
        <f>IF(_xlfn.XLOOKUP(B176,'1. Questionnaire d''entretien '!$A:$A,'1. Questionnaire d''entretien '!R:R)="","N/A",_xlfn.XLOOKUP(B176,'1. Questionnaire d''entretien '!$A:$A,'1. Questionnaire d''entretien '!R:R))</f>
        <v>N/A</v>
      </c>
      <c r="E176" s="107" t="str">
        <f>IF(_xlfn.XLOOKUP(B176,'1. Questionnaire d''entretien '!$A:$A,'1. Questionnaire d''entretien '!T:T)="","N/A",_xlfn.XLOOKUP(B176,'1. Questionnaire d''entretien '!$A:$A,'1. Questionnaire d''entretien '!T:T))</f>
        <v>N/A</v>
      </c>
      <c r="F176" s="107" t="str">
        <f t="shared" si="9"/>
        <v>N/A</v>
      </c>
      <c r="G176" s="107">
        <f>_xlfn.XLOOKUP(B176,'1. Questionnaire d''entretien '!$A:$A,'1. Questionnaire d''entretien '!B:B)</f>
        <v>1</v>
      </c>
      <c r="H176" s="108" cm="1">
        <f t="array" ref="H176">_xlfn.IFS(G176=1,1,G176=2,0.75,G176=3,0.5)</f>
        <v>1</v>
      </c>
      <c r="I176" s="109" t="str">
        <f t="shared" si="8"/>
        <v>N/A</v>
      </c>
    </row>
    <row r="177" spans="2:9" x14ac:dyDescent="0.35">
      <c r="B177" s="105">
        <f t="shared" si="10"/>
        <v>174</v>
      </c>
      <c r="C177" s="106" t="str">
        <f>_xlfn.XLOOKUP(B177,'1. Questionnaire d''entretien '!$A:$A,'1. Questionnaire d''entretien '!C:C)</f>
        <v>4. Transformation du numérique</v>
      </c>
      <c r="D177" s="107" t="str">
        <f>IF(_xlfn.XLOOKUP(B177,'1. Questionnaire d''entretien '!$A:$A,'1. Questionnaire d''entretien '!R:R)="","N/A",_xlfn.XLOOKUP(B177,'1. Questionnaire d''entretien '!$A:$A,'1. Questionnaire d''entretien '!R:R))</f>
        <v>N/A</v>
      </c>
      <c r="E177" s="107" t="str">
        <f>IF(_xlfn.XLOOKUP(B177,'1. Questionnaire d''entretien '!$A:$A,'1. Questionnaire d''entretien '!T:T)="","N/A",_xlfn.XLOOKUP(B177,'1. Questionnaire d''entretien '!$A:$A,'1. Questionnaire d''entretien '!T:T))</f>
        <v>N/A</v>
      </c>
      <c r="F177" s="107" t="str">
        <f t="shared" si="9"/>
        <v>N/A</v>
      </c>
      <c r="G177" s="107">
        <f>_xlfn.XLOOKUP(B177,'1. Questionnaire d''entretien '!$A:$A,'1. Questionnaire d''entretien '!B:B)</f>
        <v>2</v>
      </c>
      <c r="H177" s="108" cm="1">
        <f t="array" ref="H177">_xlfn.IFS(G177=1,1,G177=2,0.75,G177=3,0.5)</f>
        <v>0.75</v>
      </c>
      <c r="I177" s="109" t="str">
        <f t="shared" si="8"/>
        <v>N/A</v>
      </c>
    </row>
    <row r="178" spans="2:9" x14ac:dyDescent="0.35">
      <c r="B178" s="105">
        <f t="shared" si="10"/>
        <v>175</v>
      </c>
      <c r="C178" s="106" t="str">
        <f>_xlfn.XLOOKUP(B178,'1. Questionnaire d''entretien '!$A:$A,'1. Questionnaire d''entretien '!C:C)</f>
        <v>4. Transformation du numérique</v>
      </c>
      <c r="D178" s="107" t="str">
        <f>IF(_xlfn.XLOOKUP(B178,'1. Questionnaire d''entretien '!$A:$A,'1. Questionnaire d''entretien '!R:R)="","N/A",_xlfn.XLOOKUP(B178,'1. Questionnaire d''entretien '!$A:$A,'1. Questionnaire d''entretien '!R:R))</f>
        <v>N/A</v>
      </c>
      <c r="E178" s="107" t="str">
        <f>IF(_xlfn.XLOOKUP(B178,'1. Questionnaire d''entretien '!$A:$A,'1. Questionnaire d''entretien '!T:T)="","N/A",_xlfn.XLOOKUP(B178,'1. Questionnaire d''entretien '!$A:$A,'1. Questionnaire d''entretien '!T:T))</f>
        <v>N/A</v>
      </c>
      <c r="F178" s="107" t="str">
        <f t="shared" si="9"/>
        <v>N/A</v>
      </c>
      <c r="G178" s="107">
        <f>_xlfn.XLOOKUP(B178,'1. Questionnaire d''entretien '!$A:$A,'1. Questionnaire d''entretien '!B:B)</f>
        <v>2</v>
      </c>
      <c r="H178" s="108" cm="1">
        <f t="array" ref="H178">_xlfn.IFS(G178=1,1,G178=2,0.75,G178=3,0.5)</f>
        <v>0.75</v>
      </c>
      <c r="I178" s="109" t="str">
        <f t="shared" si="8"/>
        <v>N/A</v>
      </c>
    </row>
    <row r="179" spans="2:9" x14ac:dyDescent="0.35">
      <c r="B179" s="105">
        <f t="shared" si="10"/>
        <v>176</v>
      </c>
      <c r="C179" s="106" t="str">
        <f>_xlfn.XLOOKUP(B179,'1. Questionnaire d''entretien '!$A:$A,'1. Questionnaire d''entretien '!C:C)</f>
        <v>4. Transformation du numérique</v>
      </c>
      <c r="D179" s="107" t="str">
        <f>IF(_xlfn.XLOOKUP(B179,'1. Questionnaire d''entretien '!$A:$A,'1. Questionnaire d''entretien '!R:R)="","N/A",_xlfn.XLOOKUP(B179,'1. Questionnaire d''entretien '!$A:$A,'1. Questionnaire d''entretien '!R:R))</f>
        <v>N/A</v>
      </c>
      <c r="E179" s="107" t="str">
        <f>IF(_xlfn.XLOOKUP(B179,'1. Questionnaire d''entretien '!$A:$A,'1. Questionnaire d''entretien '!T:T)="","N/A",_xlfn.XLOOKUP(B179,'1. Questionnaire d''entretien '!$A:$A,'1. Questionnaire d''entretien '!T:T))</f>
        <v>N/A</v>
      </c>
      <c r="F179" s="107" t="str">
        <f t="shared" si="9"/>
        <v>N/A</v>
      </c>
      <c r="G179" s="107">
        <f>_xlfn.XLOOKUP(B179,'1. Questionnaire d''entretien '!$A:$A,'1. Questionnaire d''entretien '!B:B)</f>
        <v>2</v>
      </c>
      <c r="H179" s="108" cm="1">
        <f t="array" ref="H179">_xlfn.IFS(G179=1,1,G179=2,0.75,G179=3,0.5)</f>
        <v>0.75</v>
      </c>
      <c r="I179" s="109" t="str">
        <f t="shared" si="8"/>
        <v>N/A</v>
      </c>
    </row>
    <row r="180" spans="2:9" x14ac:dyDescent="0.35">
      <c r="B180" s="105">
        <f t="shared" si="10"/>
        <v>177</v>
      </c>
      <c r="C180" s="106" t="str">
        <f>_xlfn.XLOOKUP(B180,'1. Questionnaire d''entretien '!$A:$A,'1. Questionnaire d''entretien '!C:C)</f>
        <v>4. Transformation du numérique</v>
      </c>
      <c r="D180" s="107" t="str">
        <f>IF(_xlfn.XLOOKUP(B180,'1. Questionnaire d''entretien '!$A:$A,'1. Questionnaire d''entretien '!R:R)="","N/A",_xlfn.XLOOKUP(B180,'1. Questionnaire d''entretien '!$A:$A,'1. Questionnaire d''entretien '!R:R))</f>
        <v>N/A</v>
      </c>
      <c r="E180" s="107" t="str">
        <f>IF(_xlfn.XLOOKUP(B180,'1. Questionnaire d''entretien '!$A:$A,'1. Questionnaire d''entretien '!T:T)="","N/A",_xlfn.XLOOKUP(B180,'1. Questionnaire d''entretien '!$A:$A,'1. Questionnaire d''entretien '!T:T))</f>
        <v>N/A</v>
      </c>
      <c r="F180" s="107" t="str">
        <f t="shared" si="9"/>
        <v>N/A</v>
      </c>
      <c r="G180" s="107">
        <f>_xlfn.XLOOKUP(B180,'1. Questionnaire d''entretien '!$A:$A,'1. Questionnaire d''entretien '!B:B)</f>
        <v>2</v>
      </c>
      <c r="H180" s="108" cm="1">
        <f t="array" ref="H180">_xlfn.IFS(G180=1,1,G180=2,0.75,G180=3,0.5)</f>
        <v>0.75</v>
      </c>
      <c r="I180" s="109" t="str">
        <f t="shared" si="8"/>
        <v>N/A</v>
      </c>
    </row>
    <row r="181" spans="2:9" x14ac:dyDescent="0.35">
      <c r="B181" s="105">
        <f t="shared" si="10"/>
        <v>178</v>
      </c>
      <c r="C181" s="106" t="str">
        <f>_xlfn.XLOOKUP(B181,'1. Questionnaire d''entretien '!$A:$A,'1. Questionnaire d''entretien '!C:C)</f>
        <v>4. Transformation du numérique</v>
      </c>
      <c r="D181" s="107" t="str">
        <f>IF(_xlfn.XLOOKUP(B181,'1. Questionnaire d''entretien '!$A:$A,'1. Questionnaire d''entretien '!R:R)="","N/A",_xlfn.XLOOKUP(B181,'1. Questionnaire d''entretien '!$A:$A,'1. Questionnaire d''entretien '!R:R))</f>
        <v>N/A</v>
      </c>
      <c r="E181" s="107" t="str">
        <f>IF(_xlfn.XLOOKUP(B181,'1. Questionnaire d''entretien '!$A:$A,'1. Questionnaire d''entretien '!T:T)="","N/A",_xlfn.XLOOKUP(B181,'1. Questionnaire d''entretien '!$A:$A,'1. Questionnaire d''entretien '!T:T))</f>
        <v>N/A</v>
      </c>
      <c r="F181" s="107" t="str">
        <f t="shared" si="9"/>
        <v>N/A</v>
      </c>
      <c r="G181" s="107">
        <f>_xlfn.XLOOKUP(B181,'1. Questionnaire d''entretien '!$A:$A,'1. Questionnaire d''entretien '!B:B)</f>
        <v>2</v>
      </c>
      <c r="H181" s="108" cm="1">
        <f t="array" ref="H181">_xlfn.IFS(G181=1,1,G181=2,0.75,G181=3,0.5)</f>
        <v>0.75</v>
      </c>
      <c r="I181" s="109" t="str">
        <f t="shared" si="8"/>
        <v>N/A</v>
      </c>
    </row>
    <row r="182" spans="2:9" x14ac:dyDescent="0.35">
      <c r="B182" s="105">
        <f t="shared" si="10"/>
        <v>179</v>
      </c>
      <c r="C182" s="106" t="str">
        <f>_xlfn.XLOOKUP(B182,'1. Questionnaire d''entretien '!$A:$A,'1. Questionnaire d''entretien '!C:C)</f>
        <v>4. Transformation du numérique</v>
      </c>
      <c r="D182" s="107" t="str">
        <f>IF(_xlfn.XLOOKUP(B182,'1. Questionnaire d''entretien '!$A:$A,'1. Questionnaire d''entretien '!R:R)="","N/A",_xlfn.XLOOKUP(B182,'1. Questionnaire d''entretien '!$A:$A,'1. Questionnaire d''entretien '!R:R))</f>
        <v>N/A</v>
      </c>
      <c r="E182" s="107" t="str">
        <f>IF(_xlfn.XLOOKUP(B182,'1. Questionnaire d''entretien '!$A:$A,'1. Questionnaire d''entretien '!T:T)="","N/A",_xlfn.XLOOKUP(B182,'1. Questionnaire d''entretien '!$A:$A,'1. Questionnaire d''entretien '!T:T))</f>
        <v>N/A</v>
      </c>
      <c r="F182" s="107" t="str">
        <f t="shared" si="9"/>
        <v>N/A</v>
      </c>
      <c r="G182" s="107">
        <f>_xlfn.XLOOKUP(B182,'1. Questionnaire d''entretien '!$A:$A,'1. Questionnaire d''entretien '!B:B)</f>
        <v>2</v>
      </c>
      <c r="H182" s="108" cm="1">
        <f t="array" ref="H182">_xlfn.IFS(G182=1,1,G182=2,0.75,G182=3,0.5)</f>
        <v>0.75</v>
      </c>
      <c r="I182" s="109" t="str">
        <f t="shared" si="8"/>
        <v>N/A</v>
      </c>
    </row>
    <row r="183" spans="2:9" x14ac:dyDescent="0.35">
      <c r="B183" s="105">
        <f t="shared" si="10"/>
        <v>180</v>
      </c>
      <c r="C183" s="106" t="str">
        <f>_xlfn.XLOOKUP(B183,'1. Questionnaire d''entretien '!$A:$A,'1. Questionnaire d''entretien '!C:C)</f>
        <v>4. Transformation du numérique</v>
      </c>
      <c r="D183" s="107" t="str">
        <f>IF(_xlfn.XLOOKUP(B183,'1. Questionnaire d''entretien '!$A:$A,'1. Questionnaire d''entretien '!R:R)="","N/A",_xlfn.XLOOKUP(B183,'1. Questionnaire d''entretien '!$A:$A,'1. Questionnaire d''entretien '!R:R))</f>
        <v>N/A</v>
      </c>
      <c r="E183" s="107" t="str">
        <f>IF(_xlfn.XLOOKUP(B183,'1. Questionnaire d''entretien '!$A:$A,'1. Questionnaire d''entretien '!T:T)="","N/A",_xlfn.XLOOKUP(B183,'1. Questionnaire d''entretien '!$A:$A,'1. Questionnaire d''entretien '!T:T))</f>
        <v>N/A</v>
      </c>
      <c r="F183" s="107" t="str">
        <f t="shared" si="9"/>
        <v>N/A</v>
      </c>
      <c r="G183" s="107">
        <f>_xlfn.XLOOKUP(B183,'1. Questionnaire d''entretien '!$A:$A,'1. Questionnaire d''entretien '!B:B)</f>
        <v>2</v>
      </c>
      <c r="H183" s="108" cm="1">
        <f t="array" ref="H183">_xlfn.IFS(G183=1,1,G183=2,0.75,G183=3,0.5)</f>
        <v>0.75</v>
      </c>
      <c r="I183" s="109" t="str">
        <f t="shared" si="8"/>
        <v>N/A</v>
      </c>
    </row>
    <row r="184" spans="2:9" x14ac:dyDescent="0.35">
      <c r="B184" s="105">
        <f t="shared" si="10"/>
        <v>181</v>
      </c>
      <c r="C184" s="106" t="str">
        <f>_xlfn.XLOOKUP(B184,'1. Questionnaire d''entretien '!$A:$A,'1. Questionnaire d''entretien '!C:C)</f>
        <v>4. Transformation du numérique</v>
      </c>
      <c r="D184" s="107" t="str">
        <f>IF(_xlfn.XLOOKUP(B184,'1. Questionnaire d''entretien '!$A:$A,'1. Questionnaire d''entretien '!R:R)="","N/A",_xlfn.XLOOKUP(B184,'1. Questionnaire d''entretien '!$A:$A,'1. Questionnaire d''entretien '!R:R))</f>
        <v>N/A</v>
      </c>
      <c r="E184" s="107" t="str">
        <f>IF(_xlfn.XLOOKUP(B184,'1. Questionnaire d''entretien '!$A:$A,'1. Questionnaire d''entretien '!T:T)="","N/A",_xlfn.XLOOKUP(B184,'1. Questionnaire d''entretien '!$A:$A,'1. Questionnaire d''entretien '!T:T))</f>
        <v>N/A</v>
      </c>
      <c r="F184" s="107" t="str">
        <f t="shared" si="9"/>
        <v>N/A</v>
      </c>
      <c r="G184" s="107">
        <f>_xlfn.XLOOKUP(B184,'1. Questionnaire d''entretien '!$A:$A,'1. Questionnaire d''entretien '!B:B)</f>
        <v>3</v>
      </c>
      <c r="H184" s="108" cm="1">
        <f t="array" ref="H184">_xlfn.IFS(G184=1,1,G184=2,0.75,G184=3,0.5)</f>
        <v>0.5</v>
      </c>
      <c r="I184" s="109" t="str">
        <f t="shared" si="8"/>
        <v>N/A</v>
      </c>
    </row>
    <row r="185" spans="2:9" x14ac:dyDescent="0.35">
      <c r="B185" s="105">
        <f t="shared" si="10"/>
        <v>182</v>
      </c>
      <c r="C185" s="106" t="str">
        <f>_xlfn.XLOOKUP(B185,'1. Questionnaire d''entretien '!$A:$A,'1. Questionnaire d''entretien '!C:C)</f>
        <v>4. Transformation du numérique</v>
      </c>
      <c r="D185" s="107" t="str">
        <f>IF(_xlfn.XLOOKUP(B185,'1. Questionnaire d''entretien '!$A:$A,'1. Questionnaire d''entretien '!R:R)="","N/A",_xlfn.XLOOKUP(B185,'1. Questionnaire d''entretien '!$A:$A,'1. Questionnaire d''entretien '!R:R))</f>
        <v>N/A</v>
      </c>
      <c r="E185" s="107" t="str">
        <f>IF(_xlfn.XLOOKUP(B185,'1. Questionnaire d''entretien '!$A:$A,'1. Questionnaire d''entretien '!T:T)="","N/A",_xlfn.XLOOKUP(B185,'1. Questionnaire d''entretien '!$A:$A,'1. Questionnaire d''entretien '!T:T))</f>
        <v>N/A</v>
      </c>
      <c r="F185" s="107" t="str">
        <f t="shared" si="9"/>
        <v>N/A</v>
      </c>
      <c r="G185" s="107">
        <f>_xlfn.XLOOKUP(B185,'1. Questionnaire d''entretien '!$A:$A,'1. Questionnaire d''entretien '!B:B)</f>
        <v>1</v>
      </c>
      <c r="H185" s="108" cm="1">
        <f t="array" ref="H185">_xlfn.IFS(G185=1,1,G185=2,0.75,G185=3,0.5)</f>
        <v>1</v>
      </c>
      <c r="I185" s="109" t="str">
        <f t="shared" si="8"/>
        <v>N/A</v>
      </c>
    </row>
    <row r="186" spans="2:9" x14ac:dyDescent="0.35">
      <c r="B186" s="105">
        <f t="shared" si="10"/>
        <v>183</v>
      </c>
      <c r="C186" s="106" t="str">
        <f>_xlfn.XLOOKUP(B186,'1. Questionnaire d''entretien '!$A:$A,'1. Questionnaire d''entretien '!C:C)</f>
        <v>4. Transformation du numérique</v>
      </c>
      <c r="D186" s="107" t="str">
        <f>IF(_xlfn.XLOOKUP(B186,'1. Questionnaire d''entretien '!$A:$A,'1. Questionnaire d''entretien '!R:R)="","N/A",_xlfn.XLOOKUP(B186,'1. Questionnaire d''entretien '!$A:$A,'1. Questionnaire d''entretien '!R:R))</f>
        <v>N/A</v>
      </c>
      <c r="E186" s="107" t="str">
        <f>IF(_xlfn.XLOOKUP(B186,'1. Questionnaire d''entretien '!$A:$A,'1. Questionnaire d''entretien '!T:T)="","N/A",_xlfn.XLOOKUP(B186,'1. Questionnaire d''entretien '!$A:$A,'1. Questionnaire d''entretien '!T:T))</f>
        <v>N/A</v>
      </c>
      <c r="F186" s="107" t="str">
        <f t="shared" si="9"/>
        <v>N/A</v>
      </c>
      <c r="G186" s="107">
        <f>_xlfn.XLOOKUP(B186,'1. Questionnaire d''entretien '!$A:$A,'1. Questionnaire d''entretien '!B:B)</f>
        <v>1</v>
      </c>
      <c r="H186" s="108" cm="1">
        <f t="array" ref="H186">_xlfn.IFS(G186=1,1,G186=2,0.75,G186=3,0.5)</f>
        <v>1</v>
      </c>
      <c r="I186" s="109" t="str">
        <f t="shared" si="8"/>
        <v>N/A</v>
      </c>
    </row>
    <row r="187" spans="2:9" x14ac:dyDescent="0.35">
      <c r="B187" s="105">
        <f t="shared" si="10"/>
        <v>184</v>
      </c>
      <c r="C187" s="106" t="str">
        <f>_xlfn.XLOOKUP(B187,'1. Questionnaire d''entretien '!$A:$A,'1. Questionnaire d''entretien '!C:C)</f>
        <v>4. Transformation du numérique</v>
      </c>
      <c r="D187" s="107" t="str">
        <f>IF(_xlfn.XLOOKUP(B187,'1. Questionnaire d''entretien '!$A:$A,'1. Questionnaire d''entretien '!R:R)="","N/A",_xlfn.XLOOKUP(B187,'1. Questionnaire d''entretien '!$A:$A,'1. Questionnaire d''entretien '!R:R))</f>
        <v>N/A</v>
      </c>
      <c r="E187" s="107" t="str">
        <f>IF(_xlfn.XLOOKUP(B187,'1. Questionnaire d''entretien '!$A:$A,'1. Questionnaire d''entretien '!T:T)="","N/A",_xlfn.XLOOKUP(B187,'1. Questionnaire d''entretien '!$A:$A,'1. Questionnaire d''entretien '!T:T))</f>
        <v>N/A</v>
      </c>
      <c r="F187" s="107" t="str">
        <f t="shared" si="9"/>
        <v>N/A</v>
      </c>
      <c r="G187" s="107">
        <f>_xlfn.XLOOKUP(B187,'1. Questionnaire d''entretien '!$A:$A,'1. Questionnaire d''entretien '!B:B)</f>
        <v>1</v>
      </c>
      <c r="H187" s="108" cm="1">
        <f t="array" ref="H187">_xlfn.IFS(G187=1,1,G187=2,0.75,G187=3,0.5)</f>
        <v>1</v>
      </c>
      <c r="I187" s="109" t="str">
        <f t="shared" si="8"/>
        <v>N/A</v>
      </c>
    </row>
    <row r="188" spans="2:9" x14ac:dyDescent="0.35">
      <c r="B188" s="105">
        <f t="shared" si="10"/>
        <v>185</v>
      </c>
      <c r="C188" s="106" t="str">
        <f>_xlfn.XLOOKUP(B188,'1. Questionnaire d''entretien '!$A:$A,'1. Questionnaire d''entretien '!C:C)</f>
        <v>4. Transformation du numérique</v>
      </c>
      <c r="D188" s="107" t="str">
        <f>IF(_xlfn.XLOOKUP(B188,'1. Questionnaire d''entretien '!$A:$A,'1. Questionnaire d''entretien '!R:R)="","N/A",_xlfn.XLOOKUP(B188,'1. Questionnaire d''entretien '!$A:$A,'1. Questionnaire d''entretien '!R:R))</f>
        <v>N/A</v>
      </c>
      <c r="E188" s="107" t="str">
        <f>IF(_xlfn.XLOOKUP(B188,'1. Questionnaire d''entretien '!$A:$A,'1. Questionnaire d''entretien '!T:T)="","N/A",_xlfn.XLOOKUP(B188,'1. Questionnaire d''entretien '!$A:$A,'1. Questionnaire d''entretien '!T:T))</f>
        <v>N/A</v>
      </c>
      <c r="F188" s="107" t="str">
        <f t="shared" si="9"/>
        <v>N/A</v>
      </c>
      <c r="G188" s="107">
        <f>_xlfn.XLOOKUP(B188,'1. Questionnaire d''entretien '!$A:$A,'1. Questionnaire d''entretien '!B:B)</f>
        <v>1</v>
      </c>
      <c r="H188" s="108" cm="1">
        <f t="array" ref="H188">_xlfn.IFS(G188=1,1,G188=2,0.75,G188=3,0.5)</f>
        <v>1</v>
      </c>
      <c r="I188" s="109" t="str">
        <f t="shared" si="8"/>
        <v>N/A</v>
      </c>
    </row>
    <row r="189" spans="2:9" x14ac:dyDescent="0.35">
      <c r="B189" s="105">
        <f t="shared" si="10"/>
        <v>186</v>
      </c>
      <c r="C189" s="106" t="str">
        <f>_xlfn.XLOOKUP(B189,'1. Questionnaire d''entretien '!$A:$A,'1. Questionnaire d''entretien '!C:C)</f>
        <v>4. Transformation du numérique</v>
      </c>
      <c r="D189" s="107" t="str">
        <f>IF(_xlfn.XLOOKUP(B189,'1. Questionnaire d''entretien '!$A:$A,'1. Questionnaire d''entretien '!R:R)="","N/A",_xlfn.XLOOKUP(B189,'1. Questionnaire d''entretien '!$A:$A,'1. Questionnaire d''entretien '!R:R))</f>
        <v>N/A</v>
      </c>
      <c r="E189" s="107" t="str">
        <f>IF(_xlfn.XLOOKUP(B189,'1. Questionnaire d''entretien '!$A:$A,'1. Questionnaire d''entretien '!T:T)="","N/A",_xlfn.XLOOKUP(B189,'1. Questionnaire d''entretien '!$A:$A,'1. Questionnaire d''entretien '!T:T))</f>
        <v>N/A</v>
      </c>
      <c r="F189" s="107" t="str">
        <f t="shared" si="9"/>
        <v>N/A</v>
      </c>
      <c r="G189" s="107">
        <f>_xlfn.XLOOKUP(B189,'1. Questionnaire d''entretien '!$A:$A,'1. Questionnaire d''entretien '!B:B)</f>
        <v>2</v>
      </c>
      <c r="H189" s="108" cm="1">
        <f t="array" ref="H189">_xlfn.IFS(G189=1,1,G189=2,0.75,G189=3,0.5)</f>
        <v>0.75</v>
      </c>
      <c r="I189" s="109" t="str">
        <f t="shared" si="8"/>
        <v>N/A</v>
      </c>
    </row>
    <row r="190" spans="2:9" x14ac:dyDescent="0.35">
      <c r="B190" s="105">
        <f t="shared" si="10"/>
        <v>187</v>
      </c>
      <c r="C190" s="106" t="str">
        <f>_xlfn.XLOOKUP(B190,'1. Questionnaire d''entretien '!$A:$A,'1. Questionnaire d''entretien '!C:C)</f>
        <v>4. Transformation du numérique</v>
      </c>
      <c r="D190" s="107" t="str">
        <f>IF(_xlfn.XLOOKUP(B190,'1. Questionnaire d''entretien '!$A:$A,'1. Questionnaire d''entretien '!R:R)="","N/A",_xlfn.XLOOKUP(B190,'1. Questionnaire d''entretien '!$A:$A,'1. Questionnaire d''entretien '!R:R))</f>
        <v>N/A</v>
      </c>
      <c r="E190" s="107" t="str">
        <f>IF(_xlfn.XLOOKUP(B190,'1. Questionnaire d''entretien '!$A:$A,'1. Questionnaire d''entretien '!T:T)="","N/A",_xlfn.XLOOKUP(B190,'1. Questionnaire d''entretien '!$A:$A,'1. Questionnaire d''entretien '!T:T))</f>
        <v>N/A</v>
      </c>
      <c r="F190" s="107" t="str">
        <f t="shared" si="9"/>
        <v>N/A</v>
      </c>
      <c r="G190" s="107">
        <f>_xlfn.XLOOKUP(B190,'1. Questionnaire d''entretien '!$A:$A,'1. Questionnaire d''entretien '!B:B)</f>
        <v>2</v>
      </c>
      <c r="H190" s="108" cm="1">
        <f t="array" ref="H190">_xlfn.IFS(G190=1,1,G190=2,0.75,G190=3,0.5)</f>
        <v>0.75</v>
      </c>
      <c r="I190" s="109" t="str">
        <f t="shared" si="8"/>
        <v>N/A</v>
      </c>
    </row>
    <row r="191" spans="2:9" x14ac:dyDescent="0.35">
      <c r="B191" s="105">
        <f t="shared" si="10"/>
        <v>188</v>
      </c>
      <c r="C191" s="106" t="str">
        <f>_xlfn.XLOOKUP(B191,'1. Questionnaire d''entretien '!$A:$A,'1. Questionnaire d''entretien '!C:C)</f>
        <v>4. Transformation du numérique</v>
      </c>
      <c r="D191" s="107" t="str">
        <f>IF(_xlfn.XLOOKUP(B191,'1. Questionnaire d''entretien '!$A:$A,'1. Questionnaire d''entretien '!R:R)="","N/A",_xlfn.XLOOKUP(B191,'1. Questionnaire d''entretien '!$A:$A,'1. Questionnaire d''entretien '!R:R))</f>
        <v>N/A</v>
      </c>
      <c r="E191" s="107" t="str">
        <f>IF(_xlfn.XLOOKUP(B191,'1. Questionnaire d''entretien '!$A:$A,'1. Questionnaire d''entretien '!T:T)="","N/A",_xlfn.XLOOKUP(B191,'1. Questionnaire d''entretien '!$A:$A,'1. Questionnaire d''entretien '!T:T))</f>
        <v>N/A</v>
      </c>
      <c r="F191" s="107" t="str">
        <f t="shared" si="9"/>
        <v>N/A</v>
      </c>
      <c r="G191" s="107">
        <f>_xlfn.XLOOKUP(B191,'1. Questionnaire d''entretien '!$A:$A,'1. Questionnaire d''entretien '!B:B)</f>
        <v>2</v>
      </c>
      <c r="H191" s="108" cm="1">
        <f t="array" ref="H191">_xlfn.IFS(G191=1,1,G191=2,0.75,G191=3,0.5)</f>
        <v>0.75</v>
      </c>
      <c r="I191" s="109" t="str">
        <f t="shared" si="8"/>
        <v>N/A</v>
      </c>
    </row>
    <row r="192" spans="2:9" x14ac:dyDescent="0.35">
      <c r="B192" s="105">
        <f t="shared" si="10"/>
        <v>189</v>
      </c>
      <c r="C192" s="106" t="str">
        <f>_xlfn.XLOOKUP(B192,'1. Questionnaire d''entretien '!$A:$A,'1. Questionnaire d''entretien '!C:C)</f>
        <v>4. Transformation du numérique</v>
      </c>
      <c r="D192" s="107" t="str">
        <f>IF(_xlfn.XLOOKUP(B192,'1. Questionnaire d''entretien '!$A:$A,'1. Questionnaire d''entretien '!R:R)="","N/A",_xlfn.XLOOKUP(B192,'1. Questionnaire d''entretien '!$A:$A,'1. Questionnaire d''entretien '!R:R))</f>
        <v>N/A</v>
      </c>
      <c r="E192" s="107" t="str">
        <f>IF(_xlfn.XLOOKUP(B192,'1. Questionnaire d''entretien '!$A:$A,'1. Questionnaire d''entretien '!T:T)="","N/A",_xlfn.XLOOKUP(B192,'1. Questionnaire d''entretien '!$A:$A,'1. Questionnaire d''entretien '!T:T))</f>
        <v>N/A</v>
      </c>
      <c r="F192" s="107" t="str">
        <f t="shared" si="9"/>
        <v>N/A</v>
      </c>
      <c r="G192" s="107">
        <f>_xlfn.XLOOKUP(B192,'1. Questionnaire d''entretien '!$A:$A,'1. Questionnaire d''entretien '!B:B)</f>
        <v>3</v>
      </c>
      <c r="H192" s="108" cm="1">
        <f t="array" ref="H192">_xlfn.IFS(G192=1,1,G192=2,0.75,G192=3,0.5)</f>
        <v>0.5</v>
      </c>
      <c r="I192" s="109" t="str">
        <f t="shared" si="8"/>
        <v>N/A</v>
      </c>
    </row>
    <row r="193" spans="2:9" x14ac:dyDescent="0.35">
      <c r="B193" s="105">
        <f t="shared" si="10"/>
        <v>190</v>
      </c>
      <c r="C193" s="106" t="str">
        <f>_xlfn.XLOOKUP(B193,'1. Questionnaire d''entretien '!$A:$A,'1. Questionnaire d''entretien '!C:C)</f>
        <v>4. Transformation du numérique</v>
      </c>
      <c r="D193" s="107" t="str">
        <f>IF(_xlfn.XLOOKUP(B193,'1. Questionnaire d''entretien '!$A:$A,'1. Questionnaire d''entretien '!R:R)="","N/A",_xlfn.XLOOKUP(B193,'1. Questionnaire d''entretien '!$A:$A,'1. Questionnaire d''entretien '!R:R))</f>
        <v>N/A</v>
      </c>
      <c r="E193" s="107" t="str">
        <f>IF(_xlfn.XLOOKUP(B193,'1. Questionnaire d''entretien '!$A:$A,'1. Questionnaire d''entretien '!T:T)="","N/A",_xlfn.XLOOKUP(B193,'1. Questionnaire d''entretien '!$A:$A,'1. Questionnaire d''entretien '!T:T))</f>
        <v>N/A</v>
      </c>
      <c r="F193" s="107" t="str">
        <f t="shared" si="9"/>
        <v>N/A</v>
      </c>
      <c r="G193" s="107">
        <f>_xlfn.XLOOKUP(B193,'1. Questionnaire d''entretien '!$A:$A,'1. Questionnaire d''entretien '!B:B)</f>
        <v>3</v>
      </c>
      <c r="H193" s="108" cm="1">
        <f t="array" ref="H193">_xlfn.IFS(G193=1,1,G193=2,0.75,G193=3,0.5)</f>
        <v>0.5</v>
      </c>
      <c r="I193" s="109" t="str">
        <f t="shared" si="8"/>
        <v>N/A</v>
      </c>
    </row>
    <row r="194" spans="2:9" x14ac:dyDescent="0.35">
      <c r="B194" s="105">
        <f t="shared" si="10"/>
        <v>191</v>
      </c>
      <c r="C194" s="106" t="str">
        <f>_xlfn.XLOOKUP(B194,'1. Questionnaire d''entretien '!$A:$A,'1. Questionnaire d''entretien '!C:C)</f>
        <v>4. Transformation du numérique</v>
      </c>
      <c r="D194" s="107" t="str">
        <f>IF(_xlfn.XLOOKUP(B194,'1. Questionnaire d''entretien '!$A:$A,'1. Questionnaire d''entretien '!R:R)="","N/A",_xlfn.XLOOKUP(B194,'1. Questionnaire d''entretien '!$A:$A,'1. Questionnaire d''entretien '!R:R))</f>
        <v>N/A</v>
      </c>
      <c r="E194" s="107" t="str">
        <f>IF(_xlfn.XLOOKUP(B194,'1. Questionnaire d''entretien '!$A:$A,'1. Questionnaire d''entretien '!T:T)="","N/A",_xlfn.XLOOKUP(B194,'1. Questionnaire d''entretien '!$A:$A,'1. Questionnaire d''entretien '!T:T))</f>
        <v>N/A</v>
      </c>
      <c r="F194" s="107" t="str">
        <f t="shared" si="9"/>
        <v>N/A</v>
      </c>
      <c r="G194" s="107">
        <f>_xlfn.XLOOKUP(B194,'1. Questionnaire d''entretien '!$A:$A,'1. Questionnaire d''entretien '!B:B)</f>
        <v>1</v>
      </c>
      <c r="H194" s="108" cm="1">
        <f t="array" ref="H194">_xlfn.IFS(G194=1,1,G194=2,0.75,G194=3,0.5)</f>
        <v>1</v>
      </c>
      <c r="I194" s="109" t="str">
        <f t="shared" si="8"/>
        <v>N/A</v>
      </c>
    </row>
    <row r="195" spans="2:9" x14ac:dyDescent="0.35">
      <c r="B195" s="105">
        <f t="shared" si="10"/>
        <v>192</v>
      </c>
      <c r="C195" s="106" t="str">
        <f>_xlfn.XLOOKUP(B195,'1. Questionnaire d''entretien '!$A:$A,'1. Questionnaire d''entretien '!C:C)</f>
        <v>4. Transformation du numérique</v>
      </c>
      <c r="D195" s="107" t="str">
        <f>IF(_xlfn.XLOOKUP(B195,'1. Questionnaire d''entretien '!$A:$A,'1. Questionnaire d''entretien '!R:R)="","N/A",_xlfn.XLOOKUP(B195,'1. Questionnaire d''entretien '!$A:$A,'1. Questionnaire d''entretien '!R:R))</f>
        <v>N/A</v>
      </c>
      <c r="E195" s="107" t="str">
        <f>IF(_xlfn.XLOOKUP(B195,'1. Questionnaire d''entretien '!$A:$A,'1. Questionnaire d''entretien '!T:T)="","N/A",_xlfn.XLOOKUP(B195,'1. Questionnaire d''entretien '!$A:$A,'1. Questionnaire d''entretien '!T:T))</f>
        <v>N/A</v>
      </c>
      <c r="F195" s="107" t="str">
        <f t="shared" si="9"/>
        <v>N/A</v>
      </c>
      <c r="G195" s="107">
        <f>_xlfn.XLOOKUP(B195,'1. Questionnaire d''entretien '!$A:$A,'1. Questionnaire d''entretien '!B:B)</f>
        <v>1</v>
      </c>
      <c r="H195" s="108" cm="1">
        <f t="array" ref="H195">_xlfn.IFS(G195=1,1,G195=2,0.75,G195=3,0.5)</f>
        <v>1</v>
      </c>
      <c r="I195" s="109" t="str">
        <f t="shared" si="8"/>
        <v>N/A</v>
      </c>
    </row>
    <row r="196" spans="2:9" ht="15" thickBot="1" x14ac:dyDescent="0.4">
      <c r="B196" s="110">
        <f t="shared" si="10"/>
        <v>193</v>
      </c>
      <c r="C196" s="139" t="str">
        <f>_xlfn.XLOOKUP(B196,'1. Questionnaire d''entretien '!$A:$A,'1. Questionnaire d''entretien '!C:C)</f>
        <v>4. Transformation du numérique</v>
      </c>
      <c r="D196" s="111" t="str">
        <f>IF(_xlfn.XLOOKUP(B196,'1. Questionnaire d''entretien '!$A:$A,'1. Questionnaire d''entretien '!R:R)="","N/A",_xlfn.XLOOKUP(B196,'1. Questionnaire d''entretien '!$A:$A,'1. Questionnaire d''entretien '!R:R))</f>
        <v>N/A</v>
      </c>
      <c r="E196" s="111" t="str">
        <f>IF(_xlfn.XLOOKUP(B196,'1. Questionnaire d''entretien '!$A:$A,'1. Questionnaire d''entretien '!T:T)="","N/A",_xlfn.XLOOKUP(B196,'1. Questionnaire d''entretien '!$A:$A,'1. Questionnaire d''entretien '!T:T))</f>
        <v>N/A</v>
      </c>
      <c r="F196" s="111" t="str">
        <f t="shared" si="9"/>
        <v>N/A</v>
      </c>
      <c r="G196" s="111">
        <f>_xlfn.XLOOKUP(B196,'1. Questionnaire d''entretien '!$A:$A,'1. Questionnaire d''entretien '!B:B)</f>
        <v>1</v>
      </c>
      <c r="H196" s="112" cm="1">
        <f t="array" ref="H196">_xlfn.IFS(G196=1,1,G196=2,0.75,G196=3,0.5)</f>
        <v>1</v>
      </c>
      <c r="I196" s="113" t="str">
        <f t="shared" ref="I196" si="11">IF($F196="N/A","N/A",$F196*$H196)</f>
        <v>N/A</v>
      </c>
    </row>
    <row r="197" spans="2:9" x14ac:dyDescent="0.35">
      <c r="B197" s="17"/>
      <c r="C197" s="90"/>
    </row>
  </sheetData>
  <mergeCells count="5">
    <mergeCell ref="P15:Q15"/>
    <mergeCell ref="B1:I2"/>
    <mergeCell ref="K1:N2"/>
    <mergeCell ref="P1:Q2"/>
    <mergeCell ref="P13:Q14"/>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64994-1CDC-49B6-915E-1748A6C68847}">
  <dimension ref="A1:B18"/>
  <sheetViews>
    <sheetView zoomScale="115" workbookViewId="0">
      <selection activeCell="B24" sqref="B24"/>
    </sheetView>
  </sheetViews>
  <sheetFormatPr baseColWidth="10" defaultColWidth="8.90625" defaultRowHeight="14.5" x14ac:dyDescent="0.35"/>
  <cols>
    <col min="1" max="1" width="16.08984375" customWidth="1"/>
    <col min="2" max="2" width="85.81640625" customWidth="1"/>
  </cols>
  <sheetData>
    <row r="1" spans="1:2" x14ac:dyDescent="0.35">
      <c r="A1" s="33" t="s">
        <v>366</v>
      </c>
      <c r="B1" s="33" t="s">
        <v>367</v>
      </c>
    </row>
    <row r="2" spans="1:2" x14ac:dyDescent="0.35">
      <c r="A2" s="20" t="s">
        <v>368</v>
      </c>
      <c r="B2" t="s">
        <v>369</v>
      </c>
    </row>
    <row r="3" spans="1:2" x14ac:dyDescent="0.35">
      <c r="A3" s="20" t="s">
        <v>376</v>
      </c>
      <c r="B3" t="s">
        <v>375</v>
      </c>
    </row>
    <row r="4" spans="1:2" x14ac:dyDescent="0.35">
      <c r="A4" s="20" t="s">
        <v>106</v>
      </c>
      <c r="B4" t="s">
        <v>387</v>
      </c>
    </row>
    <row r="5" spans="1:2" x14ac:dyDescent="0.35">
      <c r="A5" s="20" t="s">
        <v>388</v>
      </c>
      <c r="B5" t="s">
        <v>389</v>
      </c>
    </row>
    <row r="6" spans="1:2" x14ac:dyDescent="0.35">
      <c r="A6" s="20" t="s">
        <v>370</v>
      </c>
      <c r="B6" t="s">
        <v>371</v>
      </c>
    </row>
    <row r="7" spans="1:2" x14ac:dyDescent="0.35">
      <c r="A7" s="20" t="s">
        <v>396</v>
      </c>
      <c r="B7" t="s">
        <v>399</v>
      </c>
    </row>
    <row r="8" spans="1:2" x14ac:dyDescent="0.35">
      <c r="A8" s="20" t="s">
        <v>372</v>
      </c>
      <c r="B8" t="s">
        <v>373</v>
      </c>
    </row>
    <row r="9" spans="1:2" x14ac:dyDescent="0.35">
      <c r="A9" s="20" t="s">
        <v>374</v>
      </c>
      <c r="B9" t="s">
        <v>379</v>
      </c>
    </row>
    <row r="10" spans="1:2" x14ac:dyDescent="0.35">
      <c r="A10" s="20" t="s">
        <v>398</v>
      </c>
      <c r="B10" t="s">
        <v>397</v>
      </c>
    </row>
    <row r="11" spans="1:2" x14ac:dyDescent="0.35">
      <c r="A11" s="20" t="s">
        <v>380</v>
      </c>
      <c r="B11" t="s">
        <v>467</v>
      </c>
    </row>
    <row r="12" spans="1:2" x14ac:dyDescent="0.35">
      <c r="A12" s="20" t="s">
        <v>381</v>
      </c>
      <c r="B12" t="s">
        <v>382</v>
      </c>
    </row>
    <row r="13" spans="1:2" x14ac:dyDescent="0.35">
      <c r="A13" s="20" t="s">
        <v>385</v>
      </c>
      <c r="B13" t="s">
        <v>386</v>
      </c>
    </row>
    <row r="14" spans="1:2" x14ac:dyDescent="0.35">
      <c r="A14" s="20" t="s">
        <v>392</v>
      </c>
      <c r="B14" t="s">
        <v>393</v>
      </c>
    </row>
    <row r="15" spans="1:2" x14ac:dyDescent="0.35">
      <c r="A15" s="20" t="s">
        <v>383</v>
      </c>
      <c r="B15" t="s">
        <v>384</v>
      </c>
    </row>
    <row r="16" spans="1:2" x14ac:dyDescent="0.35">
      <c r="A16" s="20" t="s">
        <v>394</v>
      </c>
      <c r="B16" t="s">
        <v>395</v>
      </c>
    </row>
    <row r="17" spans="1:2" x14ac:dyDescent="0.35">
      <c r="A17" s="20" t="s">
        <v>390</v>
      </c>
      <c r="B17" t="s">
        <v>391</v>
      </c>
    </row>
    <row r="18" spans="1:2" x14ac:dyDescent="0.35">
      <c r="A18" s="20" t="s">
        <v>377</v>
      </c>
      <c r="B18" t="s">
        <v>378</v>
      </c>
    </row>
  </sheetData>
  <autoFilter ref="A1:B1" xr:uid="{77364994-1CDC-49B6-915E-1748A6C68847}">
    <sortState xmlns:xlrd2="http://schemas.microsoft.com/office/spreadsheetml/2017/richdata2" ref="A2:B18">
      <sortCondition ref="A1"/>
    </sortState>
  </autoFilter>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FF719A-1404-44E6-A449-0B8F378B93AB}">
  <dimension ref="B2:B8"/>
  <sheetViews>
    <sheetView workbookViewId="0"/>
  </sheetViews>
  <sheetFormatPr baseColWidth="10" defaultColWidth="8.7265625" defaultRowHeight="14.5" x14ac:dyDescent="0.35"/>
  <sheetData>
    <row r="2" spans="2:2" x14ac:dyDescent="0.35">
      <c r="B2" s="62" t="s">
        <v>466</v>
      </c>
    </row>
    <row r="3" spans="2:2" x14ac:dyDescent="0.35">
      <c r="B3" s="61">
        <v>0</v>
      </c>
    </row>
    <row r="4" spans="2:2" x14ac:dyDescent="0.35">
      <c r="B4" s="61">
        <v>1</v>
      </c>
    </row>
    <row r="5" spans="2:2" x14ac:dyDescent="0.35">
      <c r="B5" s="61">
        <v>2</v>
      </c>
    </row>
    <row r="6" spans="2:2" x14ac:dyDescent="0.35">
      <c r="B6" s="61">
        <v>3</v>
      </c>
    </row>
    <row r="7" spans="2:2" x14ac:dyDescent="0.35">
      <c r="B7" s="61">
        <v>4</v>
      </c>
    </row>
    <row r="8" spans="2:2" x14ac:dyDescent="0.35">
      <c r="B8" s="61" t="s">
        <v>468</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9ABF071EC5FD74EA0222A382BA34C08" ma:contentTypeVersion="12" ma:contentTypeDescription="Create a new document." ma:contentTypeScope="" ma:versionID="6437b9147eb140727f6f4fa3f7f293d0">
  <xsd:schema xmlns:xsd="http://www.w3.org/2001/XMLSchema" xmlns:xs="http://www.w3.org/2001/XMLSchema" xmlns:p="http://schemas.microsoft.com/office/2006/metadata/properties" xmlns:ns2="70a858bc-b19d-4d92-a6f0-3eb7f146635e" xmlns:ns3="b4304807-af67-4394-b1cc-13a8c181bc53" targetNamespace="http://schemas.microsoft.com/office/2006/metadata/properties" ma:root="true" ma:fieldsID="6c16b85eed8d78a614b2263c024838c3" ns2:_="" ns3:_="">
    <xsd:import namespace="70a858bc-b19d-4d92-a6f0-3eb7f146635e"/>
    <xsd:import namespace="b4304807-af67-4394-b1cc-13a8c181bc5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a858bc-b19d-4d92-a6f0-3eb7f14663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b3623ea3-be23-4189-a25b-bcadb097ef14"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304807-af67-4394-b1cc-13a8c181bc5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cde11a9-839a-425a-afe4-dde1e3626ca3}" ma:internalName="TaxCatchAll" ma:showField="CatchAllData" ma:web="b4304807-af67-4394-b1cc-13a8c181bc5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0a858bc-b19d-4d92-a6f0-3eb7f146635e">
      <Terms xmlns="http://schemas.microsoft.com/office/infopath/2007/PartnerControls"/>
    </lcf76f155ced4ddcb4097134ff3c332f>
    <TaxCatchAll xmlns="b4304807-af67-4394-b1cc-13a8c181bc53" xsi:nil="true"/>
  </documentManagement>
</p:properties>
</file>

<file path=customXml/itemProps1.xml><?xml version="1.0" encoding="utf-8"?>
<ds:datastoreItem xmlns:ds="http://schemas.openxmlformats.org/officeDocument/2006/customXml" ds:itemID="{CF522DA3-CEAE-470D-AFFE-9D4DBE04119E}">
  <ds:schemaRefs>
    <ds:schemaRef ds:uri="http://schemas.microsoft.com/sharepoint/v3/contenttype/forms"/>
  </ds:schemaRefs>
</ds:datastoreItem>
</file>

<file path=customXml/itemProps2.xml><?xml version="1.0" encoding="utf-8"?>
<ds:datastoreItem xmlns:ds="http://schemas.openxmlformats.org/officeDocument/2006/customXml" ds:itemID="{C21BAF3E-7944-4AF5-99D6-67C5F33F4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a858bc-b19d-4d92-a6f0-3eb7f146635e"/>
    <ds:schemaRef ds:uri="b4304807-af67-4394-b1cc-13a8c181bc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171BFC7-B93E-4097-9F0D-AF18FAE4FAFA}">
  <ds:schemaRefs>
    <ds:schemaRef ds:uri="http://schemas.openxmlformats.org/package/2006/metadata/core-properties"/>
    <ds:schemaRef ds:uri="http://purl.org/dc/elements/1.1/"/>
    <ds:schemaRef ds:uri="http://schemas.microsoft.com/office/infopath/2007/PartnerControls"/>
    <ds:schemaRef ds:uri="http://purl.org/dc/terms/"/>
    <ds:schemaRef ds:uri="b4304807-af67-4394-b1cc-13a8c181bc53"/>
    <ds:schemaRef ds:uri="70a858bc-b19d-4d92-a6f0-3eb7f146635e"/>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00. Modifications_V2</vt:lpstr>
      <vt:lpstr>0. Mode d'emploi</vt:lpstr>
      <vt:lpstr>1. Questionnaire d'entretien </vt:lpstr>
      <vt:lpstr>2. Note de maturité</vt:lpstr>
      <vt:lpstr>3. Glossaire</vt:lpstr>
      <vt:lpstr>Validation des données</vt:lpstr>
    </vt:vector>
  </TitlesOfParts>
  <Company>Secrétariat Général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 Richard</dc:creator>
  <cp:lastModifiedBy>BOURCIER, Lisa</cp:lastModifiedBy>
  <dcterms:created xsi:type="dcterms:W3CDTF">2020-09-04T15:36:48Z</dcterms:created>
  <dcterms:modified xsi:type="dcterms:W3CDTF">2023-12-13T14:06:59Z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0x01010069ABF071EC5FD74EA0222A382BA34C08</vt:lpwstr>
  </property>
  <property fmtid="{D5CDD505-2E9C-101B-9397-08002B2CF9AE}" pid="3" name="MediaServiceImageTags">
    <vt:lpwstr/>
  </property>
</Properties>
</file>